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dmin\AppData\Local\Temp\Rar$DIa10004.32547\"/>
    </mc:Choice>
  </mc:AlternateContent>
  <xr:revisionPtr revIDLastSave="0" documentId="13_ncr:1_{A684473E-659D-4BD4-BBAC-B4A8D60AFC57}" xr6:coauthVersionLast="47" xr6:coauthVersionMax="47" xr10:uidLastSave="{00000000-0000-0000-0000-000000000000}"/>
  <bookViews>
    <workbookView xWindow="-120" yWindow="-120" windowWidth="29040" windowHeight="15840" firstSheet="10" activeTab="15" xr2:uid="{EBB569A9-C264-4E80-BF1A-308575C2B94D}"/>
  </bookViews>
  <sheets>
    <sheet name="汇总表" sheetId="1" state="hidden" r:id="rId1"/>
    <sheet name="1、教育管理事务" sheetId="3" r:id="rId2"/>
    <sheet name="2、人才专项经费" sheetId="24" r:id="rId3"/>
    <sheet name="3、下达2021年省级教育发展专项新强师工程" sheetId="13" r:id="rId4"/>
    <sheet name="4、保密室标准化改造" sheetId="9" r:id="rId5"/>
    <sheet name="5、教学教研经费" sheetId="8" r:id="rId6"/>
    <sheet name="6、追加秋季生均经费" sheetId="7" r:id="rId7"/>
    <sheet name="8、安全改造" sheetId="5" r:id="rId8"/>
    <sheet name="9、特色高中专项经费" sheetId="4" r:id="rId9"/>
    <sheet name="10、高中教育管理经费" sheetId="34" r:id="rId10"/>
    <sheet name="11、基础教育经费" sheetId="33" r:id="rId11"/>
    <sheet name="12、教育管理事务" sheetId="32" r:id="rId12"/>
    <sheet name="13、成职民办管理经费" sheetId="31" r:id="rId13"/>
    <sheet name="14、场馆开放经费" sheetId="30" r:id="rId14"/>
    <sheet name="15、班主任工作经费" sheetId="29" r:id="rId15"/>
    <sheet name="16、购买教育服务经费" sheetId="28" r:id="rId16"/>
    <sheet name="17、学生活动经费" sheetId="27" r:id="rId17"/>
    <sheet name="18、校园活动经费" sheetId="26" r:id="rId18"/>
    <sheet name="19、后勤管理经费" sheetId="25" r:id="rId19"/>
    <sheet name="20、教学教材资料经费" sheetId="23" r:id="rId20"/>
    <sheet name="21、校舍安全经费" sheetId="22" r:id="rId21"/>
    <sheet name="22、学校特色经费" sheetId="21" r:id="rId22"/>
    <sheet name="23、教育管理事务（教育费附加）" sheetId="20" r:id="rId23"/>
    <sheet name="24、教育活动" sheetId="19" r:id="rId24"/>
    <sheet name="25、2021年度南山教育科技项目课题资助经费" sheetId="18" r:id="rId25"/>
    <sheet name="26、预算备用金" sheetId="17" r:id="rId26"/>
    <sheet name="27、名师工作室经费" sheetId="16" r:id="rId27"/>
    <sheet name="28、校园修缮" sheetId="15" r:id="rId28"/>
    <sheet name="29、教育教学设备" sheetId="14" r:id="rId29"/>
    <sheet name="30、文体专项经费" sheetId="12" r:id="rId30"/>
    <sheet name="31、对口专项经费" sheetId="11" r:id="rId31"/>
    <sheet name="32、老干部活动经费" sheetId="10" r:id="rId32"/>
    <sheet name="7、提前下达2021学生资助中央补助资金" sheetId="6" r:id="rId33"/>
    <sheet name="Sheet1" sheetId="35" r:id="rId34"/>
  </sheets>
  <definedNames>
    <definedName name="_xlnm.Print_Area" localSheetId="1">'1、教育管理事务'!$A$1:$H$23</definedName>
    <definedName name="_xlnm.Print_Area" localSheetId="9">'10、高中教育管理经费'!$A$1:$H$23</definedName>
    <definedName name="_xlnm.Print_Area" localSheetId="10">'11、基础教育经费'!$A$1:$H$23</definedName>
    <definedName name="_xlnm.Print_Area" localSheetId="11">'12、教育管理事务'!$A$1:$H$23</definedName>
    <definedName name="_xlnm.Print_Area" localSheetId="12">'13、成职民办管理经费'!$A$1:$H$23</definedName>
    <definedName name="_xlnm.Print_Area" localSheetId="13">'14、场馆开放经费'!$A$1:$H$23</definedName>
    <definedName name="_xlnm.Print_Area" localSheetId="14">'15、班主任工作经费'!$A$1:$H$24</definedName>
    <definedName name="_xlnm.Print_Area" localSheetId="15">'16、购买教育服务经费'!$A$1:$H$23</definedName>
    <definedName name="_xlnm.Print_Area" localSheetId="16">'17、学生活动经费'!$A$1:$H$23</definedName>
    <definedName name="_xlnm.Print_Area" localSheetId="17">'18、校园活动经费'!$A$1:$H$23</definedName>
    <definedName name="_xlnm.Print_Area" localSheetId="18">'19、后勤管理经费'!$A$1:$H$27</definedName>
    <definedName name="_xlnm.Print_Area" localSheetId="2">'2、人才专项经费'!$A$1:$H$23</definedName>
    <definedName name="_xlnm.Print_Area" localSheetId="19">'20、教学教材资料经费'!$A$1:$H$24</definedName>
    <definedName name="_xlnm.Print_Area" localSheetId="20">'21、校舍安全经费'!$A$1:$H$27</definedName>
    <definedName name="_xlnm.Print_Area" localSheetId="21">'22、学校特色经费'!$A$1:$H$23</definedName>
    <definedName name="_xlnm.Print_Area" localSheetId="22">'23、教育管理事务（教育费附加）'!$A$1:$H$24</definedName>
    <definedName name="_xlnm.Print_Area" localSheetId="23">'24、教育活动'!$A$1:$H$23</definedName>
    <definedName name="_xlnm.Print_Area" localSheetId="24">'25、2021年度南山教育科技项目课题资助经费'!$A$1:$H$23</definedName>
    <definedName name="_xlnm.Print_Area" localSheetId="25">'26、预算备用金'!$A$1:$H$27</definedName>
    <definedName name="_xlnm.Print_Area" localSheetId="26">'27、名师工作室经费'!$A$1:$H$23</definedName>
    <definedName name="_xlnm.Print_Area" localSheetId="27">'28、校园修缮'!$A$1:$H$23</definedName>
    <definedName name="_xlnm.Print_Area" localSheetId="28">'29、教育教学设备'!$A$1:$H$27</definedName>
    <definedName name="_xlnm.Print_Area" localSheetId="3">'3、下达2021年省级教育发展专项新强师工程'!$A$1:$H$23</definedName>
    <definedName name="_xlnm.Print_Area" localSheetId="29">'30、文体专项经费'!$A$1:$H$27</definedName>
    <definedName name="_xlnm.Print_Area" localSheetId="30">'31、对口专项经费'!$A$1:$H$23</definedName>
    <definedName name="_xlnm.Print_Area" localSheetId="31">'32、老干部活动经费'!$A$1:$H$23</definedName>
    <definedName name="_xlnm.Print_Area" localSheetId="4">'4、保密室标准化改造'!$A$1:$H$23</definedName>
    <definedName name="_xlnm.Print_Area" localSheetId="5">'5、教学教研经费'!$A$1:$H$23</definedName>
    <definedName name="_xlnm.Print_Area" localSheetId="6">'6、追加秋季生均经费'!$A$1:$H$23</definedName>
    <definedName name="_xlnm.Print_Area" localSheetId="32">'7、提前下达2021学生资助中央补助资金'!$A$1:$H$23</definedName>
    <definedName name="_xlnm.Print_Area" localSheetId="7">'8、安全改造'!$A$1:$H$23</definedName>
    <definedName name="_xlnm.Print_Area" localSheetId="8">'9、特色高中专项经费'!$A$1:$H$23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3" i="1" l="1"/>
  <c r="J33" i="1"/>
  <c r="K33" i="1"/>
  <c r="C11" i="10"/>
  <c r="C10" i="10"/>
  <c r="C9" i="10"/>
  <c r="B6" i="10"/>
  <c r="E34" i="1"/>
  <c r="A33" i="1"/>
  <c r="F34" i="1"/>
  <c r="G34" i="1"/>
  <c r="H34" i="1"/>
  <c r="F37" i="1"/>
  <c r="F15" i="6"/>
  <c r="B6" i="13"/>
  <c r="B6" i="9"/>
  <c r="B6" i="8"/>
  <c r="B6" i="7"/>
  <c r="B6" i="6"/>
  <c r="B6" i="5"/>
  <c r="B6" i="4"/>
  <c r="B6" i="34"/>
  <c r="B6" i="33"/>
  <c r="B6" i="32"/>
  <c r="B6" i="31"/>
  <c r="B6" i="30"/>
  <c r="B6" i="29"/>
  <c r="B6" i="28"/>
  <c r="B6" i="27"/>
  <c r="B6" i="26"/>
  <c r="B6" i="25"/>
  <c r="B6" i="23"/>
  <c r="B6" i="22"/>
  <c r="B6" i="21"/>
  <c r="B6" i="20"/>
  <c r="B6" i="19"/>
  <c r="B6" i="18"/>
  <c r="B6" i="17"/>
  <c r="B6" i="16"/>
  <c r="B6" i="15"/>
  <c r="B6" i="14"/>
  <c r="B6" i="12"/>
  <c r="B6" i="11"/>
  <c r="B6" i="24"/>
  <c r="B6" i="3"/>
  <c r="I3" i="1" l="1"/>
  <c r="C9" i="24" s="1"/>
  <c r="F9" i="24" s="1"/>
  <c r="J3" i="1"/>
  <c r="C10" i="24" s="1"/>
  <c r="F10" i="24" s="1"/>
  <c r="K3" i="1"/>
  <c r="I4" i="1"/>
  <c r="C9" i="13" s="1"/>
  <c r="F9" i="13" s="1"/>
  <c r="J4" i="1"/>
  <c r="C10" i="13" s="1"/>
  <c r="F10" i="13" s="1"/>
  <c r="K4" i="1"/>
  <c r="I5" i="1"/>
  <c r="C9" i="9" s="1"/>
  <c r="F9" i="9" s="1"/>
  <c r="J5" i="1"/>
  <c r="C10" i="9" s="1"/>
  <c r="F10" i="9" s="1"/>
  <c r="K5" i="1"/>
  <c r="I6" i="1"/>
  <c r="C9" i="8" s="1"/>
  <c r="F9" i="8" s="1"/>
  <c r="J6" i="1"/>
  <c r="C10" i="8" s="1"/>
  <c r="F10" i="8" s="1"/>
  <c r="K6" i="1"/>
  <c r="I7" i="1"/>
  <c r="C9" i="7" s="1"/>
  <c r="F9" i="7" s="1"/>
  <c r="J7" i="1"/>
  <c r="C10" i="7" s="1"/>
  <c r="F10" i="7" s="1"/>
  <c r="K7" i="1"/>
  <c r="I8" i="1"/>
  <c r="C9" i="6" s="1"/>
  <c r="F9" i="6" s="1"/>
  <c r="J8" i="1"/>
  <c r="C10" i="6" s="1"/>
  <c r="F10" i="6" s="1"/>
  <c r="K8" i="1"/>
  <c r="I9" i="1"/>
  <c r="C9" i="5" s="1"/>
  <c r="F9" i="5" s="1"/>
  <c r="J9" i="1"/>
  <c r="C10" i="5" s="1"/>
  <c r="F10" i="5" s="1"/>
  <c r="K9" i="1"/>
  <c r="I10" i="1"/>
  <c r="C9" i="4" s="1"/>
  <c r="F9" i="4" s="1"/>
  <c r="J10" i="1"/>
  <c r="C10" i="4" s="1"/>
  <c r="F10" i="4" s="1"/>
  <c r="K10" i="1"/>
  <c r="I11" i="1"/>
  <c r="C9" i="34" s="1"/>
  <c r="F9" i="34" s="1"/>
  <c r="J11" i="1"/>
  <c r="C10" i="34" s="1"/>
  <c r="F10" i="34" s="1"/>
  <c r="K11" i="1"/>
  <c r="I12" i="1"/>
  <c r="C9" i="33" s="1"/>
  <c r="F9" i="33" s="1"/>
  <c r="J12" i="1"/>
  <c r="C10" i="33" s="1"/>
  <c r="F10" i="33" s="1"/>
  <c r="K12" i="1"/>
  <c r="I13" i="1"/>
  <c r="J13" i="1"/>
  <c r="K13" i="1"/>
  <c r="I14" i="1"/>
  <c r="C9" i="31" s="1"/>
  <c r="F9" i="31" s="1"/>
  <c r="J14" i="1"/>
  <c r="C10" i="31" s="1"/>
  <c r="F10" i="31" s="1"/>
  <c r="K14" i="1"/>
  <c r="I15" i="1"/>
  <c r="C9" i="30" s="1"/>
  <c r="F9" i="30" s="1"/>
  <c r="J15" i="1"/>
  <c r="C10" i="30" s="1"/>
  <c r="F10" i="30" s="1"/>
  <c r="K15" i="1"/>
  <c r="I16" i="1"/>
  <c r="C9" i="29" s="1"/>
  <c r="F9" i="29" s="1"/>
  <c r="J16" i="1"/>
  <c r="C10" i="29" s="1"/>
  <c r="F10" i="29" s="1"/>
  <c r="K16" i="1"/>
  <c r="I17" i="1"/>
  <c r="C9" i="28" s="1"/>
  <c r="F9" i="28" s="1"/>
  <c r="J17" i="1"/>
  <c r="C10" i="28" s="1"/>
  <c r="F10" i="28" s="1"/>
  <c r="K17" i="1"/>
  <c r="I18" i="1"/>
  <c r="C9" i="27" s="1"/>
  <c r="F9" i="27" s="1"/>
  <c r="J18" i="1"/>
  <c r="C10" i="27" s="1"/>
  <c r="F10" i="27" s="1"/>
  <c r="K18" i="1"/>
  <c r="I19" i="1"/>
  <c r="C9" i="26" s="1"/>
  <c r="F9" i="26" s="1"/>
  <c r="J19" i="1"/>
  <c r="C10" i="26" s="1"/>
  <c r="F10" i="26" s="1"/>
  <c r="K19" i="1"/>
  <c r="I20" i="1"/>
  <c r="C9" i="25" s="1"/>
  <c r="F9" i="25" s="1"/>
  <c r="J20" i="1"/>
  <c r="C10" i="25" s="1"/>
  <c r="F10" i="25" s="1"/>
  <c r="K20" i="1"/>
  <c r="I21" i="1"/>
  <c r="C9" i="23" s="1"/>
  <c r="F9" i="23" s="1"/>
  <c r="J21" i="1"/>
  <c r="C10" i="23" s="1"/>
  <c r="F10" i="23" s="1"/>
  <c r="K21" i="1"/>
  <c r="I22" i="1"/>
  <c r="C9" i="22" s="1"/>
  <c r="F9" i="22" s="1"/>
  <c r="J22" i="1"/>
  <c r="C10" i="22" s="1"/>
  <c r="F10" i="22" s="1"/>
  <c r="K22" i="1"/>
  <c r="I23" i="1"/>
  <c r="C9" i="21" s="1"/>
  <c r="F9" i="21" s="1"/>
  <c r="J23" i="1"/>
  <c r="C10" i="21" s="1"/>
  <c r="F10" i="21" s="1"/>
  <c r="K23" i="1"/>
  <c r="I24" i="1"/>
  <c r="J24" i="1"/>
  <c r="K24" i="1"/>
  <c r="I25" i="1"/>
  <c r="C9" i="19" s="1"/>
  <c r="F9" i="19" s="1"/>
  <c r="J25" i="1"/>
  <c r="C10" i="19" s="1"/>
  <c r="F10" i="19" s="1"/>
  <c r="K25" i="1"/>
  <c r="I26" i="1"/>
  <c r="C9" i="18" s="1"/>
  <c r="F9" i="18" s="1"/>
  <c r="J26" i="1"/>
  <c r="C10" i="18" s="1"/>
  <c r="F10" i="18" s="1"/>
  <c r="K26" i="1"/>
  <c r="I27" i="1"/>
  <c r="C9" i="17" s="1"/>
  <c r="F9" i="17" s="1"/>
  <c r="J27" i="1"/>
  <c r="C10" i="17" s="1"/>
  <c r="F10" i="17" s="1"/>
  <c r="K27" i="1"/>
  <c r="I28" i="1"/>
  <c r="C9" i="16" s="1"/>
  <c r="F9" i="16" s="1"/>
  <c r="J28" i="1"/>
  <c r="C10" i="16" s="1"/>
  <c r="F10" i="16" s="1"/>
  <c r="K28" i="1"/>
  <c r="I29" i="1"/>
  <c r="C9" i="15" s="1"/>
  <c r="F9" i="15" s="1"/>
  <c r="J29" i="1"/>
  <c r="C10" i="15" s="1"/>
  <c r="F10" i="15" s="1"/>
  <c r="K29" i="1"/>
  <c r="I30" i="1"/>
  <c r="C9" i="14" s="1"/>
  <c r="F9" i="14" s="1"/>
  <c r="J30" i="1"/>
  <c r="C10" i="14" s="1"/>
  <c r="F10" i="14" s="1"/>
  <c r="K30" i="1"/>
  <c r="I31" i="1"/>
  <c r="C9" i="12" s="1"/>
  <c r="F9" i="12" s="1"/>
  <c r="J31" i="1"/>
  <c r="C10" i="12" s="1"/>
  <c r="F10" i="12" s="1"/>
  <c r="K31" i="1"/>
  <c r="I32" i="1"/>
  <c r="C9" i="11" s="1"/>
  <c r="F9" i="11" s="1"/>
  <c r="J32" i="1"/>
  <c r="C10" i="11" s="1"/>
  <c r="F10" i="11" s="1"/>
  <c r="K32" i="1"/>
  <c r="F9" i="10"/>
  <c r="F10" i="10"/>
  <c r="F11" i="10"/>
  <c r="J2" i="1"/>
  <c r="K2" i="1"/>
  <c r="I2" i="1"/>
  <c r="I34" i="1" s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2" i="1"/>
  <c r="C11" i="14" l="1"/>
  <c r="F11" i="14" s="1"/>
  <c r="L30" i="1"/>
  <c r="C11" i="22"/>
  <c r="F11" i="22" s="1"/>
  <c r="L22" i="1"/>
  <c r="C11" i="27"/>
  <c r="L18" i="1"/>
  <c r="C11" i="4"/>
  <c r="C12" i="4" s="1"/>
  <c r="F12" i="4" s="1"/>
  <c r="L10" i="1"/>
  <c r="K34" i="1"/>
  <c r="L2" i="1"/>
  <c r="C11" i="12"/>
  <c r="L31" i="1"/>
  <c r="C11" i="17"/>
  <c r="L27" i="1"/>
  <c r="C11" i="26"/>
  <c r="L19" i="1"/>
  <c r="C11" i="30"/>
  <c r="F11" i="30" s="1"/>
  <c r="L15" i="1"/>
  <c r="C11" i="34"/>
  <c r="L11" i="1"/>
  <c r="C11" i="24"/>
  <c r="F11" i="24" s="1"/>
  <c r="L3" i="1"/>
  <c r="J34" i="1"/>
  <c r="C11" i="11"/>
  <c r="F11" i="11" s="1"/>
  <c r="L32" i="1"/>
  <c r="C11" i="16"/>
  <c r="F11" i="16" s="1"/>
  <c r="L28" i="1"/>
  <c r="L24" i="1"/>
  <c r="C11" i="25"/>
  <c r="F11" i="25" s="1"/>
  <c r="L20" i="1"/>
  <c r="C11" i="29"/>
  <c r="F11" i="29" s="1"/>
  <c r="L16" i="1"/>
  <c r="C11" i="33"/>
  <c r="F11" i="33" s="1"/>
  <c r="L12" i="1"/>
  <c r="C11" i="6"/>
  <c r="C12" i="6" s="1"/>
  <c r="F12" i="6" s="1"/>
  <c r="L8" i="1"/>
  <c r="C11" i="13"/>
  <c r="F11" i="13" s="1"/>
  <c r="L4" i="1"/>
  <c r="C11" i="18"/>
  <c r="C12" i="18" s="1"/>
  <c r="F12" i="18" s="1"/>
  <c r="L26" i="1"/>
  <c r="C11" i="31"/>
  <c r="L14" i="1"/>
  <c r="C11" i="8"/>
  <c r="C12" i="8" s="1"/>
  <c r="F12" i="8" s="1"/>
  <c r="L6" i="1"/>
  <c r="C11" i="21"/>
  <c r="F11" i="21" s="1"/>
  <c r="L23" i="1"/>
  <c r="C11" i="7"/>
  <c r="F11" i="7" s="1"/>
  <c r="L7" i="1"/>
  <c r="C11" i="15"/>
  <c r="F11" i="15" s="1"/>
  <c r="L29" i="1"/>
  <c r="C11" i="19"/>
  <c r="F11" i="19" s="1"/>
  <c r="L25" i="1"/>
  <c r="C11" i="23"/>
  <c r="F11" i="23" s="1"/>
  <c r="L21" i="1"/>
  <c r="C11" i="28"/>
  <c r="F11" i="28" s="1"/>
  <c r="L17" i="1"/>
  <c r="L13" i="1"/>
  <c r="C11" i="5"/>
  <c r="F11" i="5" s="1"/>
  <c r="L9" i="1"/>
  <c r="C11" i="9"/>
  <c r="F11" i="9" s="1"/>
  <c r="L5" i="1"/>
  <c r="C12" i="27"/>
  <c r="F12" i="27" s="1"/>
  <c r="C12" i="31"/>
  <c r="F12" i="31" s="1"/>
  <c r="C12" i="22"/>
  <c r="F12" i="22" s="1"/>
  <c r="F11" i="8"/>
  <c r="C12" i="24"/>
  <c r="F12" i="24" s="1"/>
  <c r="F11" i="4"/>
  <c r="C12" i="34"/>
  <c r="F12" i="34" s="1"/>
  <c r="F11" i="34"/>
  <c r="C12" i="11"/>
  <c r="F12" i="11" s="1"/>
  <c r="C12" i="10"/>
  <c r="F12" i="10" s="1"/>
  <c r="C12" i="33"/>
  <c r="F12" i="33" s="1"/>
  <c r="C12" i="23"/>
  <c r="F12" i="23" s="1"/>
  <c r="C12" i="30"/>
  <c r="F12" i="30" s="1"/>
  <c r="C12" i="12"/>
  <c r="F12" i="12" s="1"/>
  <c r="F11" i="12"/>
  <c r="F11" i="17"/>
  <c r="C12" i="17"/>
  <c r="F12" i="17" s="1"/>
  <c r="F11" i="26"/>
  <c r="C12" i="26"/>
  <c r="F12" i="26" s="1"/>
  <c r="C12" i="29"/>
  <c r="F12" i="29" s="1"/>
  <c r="F11" i="27"/>
  <c r="C12" i="14"/>
  <c r="F12" i="14" s="1"/>
  <c r="C12" i="25"/>
  <c r="F12" i="25" s="1"/>
  <c r="C9" i="20"/>
  <c r="F9" i="20" s="1"/>
  <c r="C9" i="3"/>
  <c r="F9" i="3" s="1"/>
  <c r="F9" i="32"/>
  <c r="C12" i="21"/>
  <c r="F12" i="21" s="1"/>
  <c r="C11" i="20"/>
  <c r="C11" i="3"/>
  <c r="F11" i="31"/>
  <c r="C12" i="13"/>
  <c r="F12" i="13" s="1"/>
  <c r="C12" i="16"/>
  <c r="F12" i="16" s="1"/>
  <c r="C10" i="20"/>
  <c r="F10" i="20" s="1"/>
  <c r="C10" i="3"/>
  <c r="F10" i="3" s="1"/>
  <c r="F10" i="32"/>
  <c r="C12" i="28"/>
  <c r="F12" i="28" s="1"/>
  <c r="C12" i="15"/>
  <c r="F12" i="15" s="1"/>
  <c r="C12" i="5" l="1"/>
  <c r="F12" i="5" s="1"/>
  <c r="C12" i="19"/>
  <c r="F12" i="19" s="1"/>
  <c r="F11" i="6"/>
  <c r="F11" i="18"/>
  <c r="C12" i="9"/>
  <c r="F12" i="9" s="1"/>
  <c r="C12" i="7"/>
  <c r="F12" i="7" s="1"/>
  <c r="C12" i="3"/>
  <c r="F12" i="3" s="1"/>
  <c r="F11" i="3"/>
  <c r="C12" i="20"/>
  <c r="F12" i="20" s="1"/>
  <c r="F11" i="20"/>
  <c r="F11" i="32"/>
  <c r="C12" i="32"/>
  <c r="F12" i="3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2" authorId="0" shapeId="0" xr:uid="{41D2DB7E-FB1A-42EE-A030-3D78D6185188}">
      <text>
        <r>
          <rPr>
            <b/>
            <sz val="9"/>
            <color rgb="FF000000"/>
            <rFont val="宋体"/>
            <family val="3"/>
            <charset val="134"/>
          </rPr>
          <t>Administrator:</t>
        </r>
        <r>
          <rPr>
            <sz val="9"/>
            <color rgb="FF000000"/>
            <rFont val="宋体"/>
            <family val="3"/>
            <charset val="134"/>
          </rPr>
          <t xml:space="preserve">
</t>
        </r>
        <r>
          <rPr>
            <sz val="9"/>
            <color rgb="FF000000"/>
            <rFont val="宋体"/>
            <family val="3"/>
            <charset val="134"/>
          </rPr>
          <t>高考考点无线信号屏蔽升级改造、成人高考南山区保密工作经费、自学考试南山区保密工作经费</t>
        </r>
      </text>
    </comment>
    <comment ref="D5" authorId="0" shapeId="0" xr:uid="{910829BB-4322-48BA-A2BA-F62367E02051}">
      <text>
        <r>
          <rPr>
            <b/>
            <sz val="9"/>
            <color rgb="FF000000"/>
            <rFont val="宋体"/>
            <family val="3"/>
            <charset val="134"/>
          </rPr>
          <t>Administrator:</t>
        </r>
        <r>
          <rPr>
            <sz val="9"/>
            <color rgb="FF000000"/>
            <rFont val="宋体"/>
            <family val="3"/>
            <charset val="134"/>
          </rPr>
          <t xml:space="preserve">
</t>
        </r>
        <r>
          <rPr>
            <sz val="9"/>
            <color rgb="FF000000"/>
            <rFont val="宋体"/>
            <family val="3"/>
            <charset val="134"/>
          </rPr>
          <t>扩班、清凉工程、安全及机动经费</t>
        </r>
      </text>
    </comment>
    <comment ref="D13" authorId="0" shapeId="0" xr:uid="{CCA12460-5251-4380-A862-0D56AECAE6EC}">
      <text>
        <r>
          <rPr>
            <b/>
            <sz val="9"/>
            <color rgb="FF000000"/>
            <rFont val="宋体"/>
            <family val="3"/>
            <charset val="134"/>
          </rPr>
          <t>Administrator:</t>
        </r>
        <r>
          <rPr>
            <sz val="9"/>
            <color rgb="FF000000"/>
            <rFont val="宋体"/>
            <family val="3"/>
            <charset val="134"/>
          </rPr>
          <t xml:space="preserve">
</t>
        </r>
        <r>
          <rPr>
            <sz val="9"/>
            <color rgb="FF000000"/>
            <rFont val="宋体"/>
            <family val="3"/>
            <charset val="134"/>
          </rPr>
          <t>先进个人奖励、扶贫工作经费</t>
        </r>
      </text>
    </comment>
    <comment ref="D14" authorId="0" shapeId="0" xr:uid="{1E096B58-3DD8-41AD-841F-46A7A0672779}">
      <text>
        <r>
          <rPr>
            <b/>
            <sz val="9"/>
            <color rgb="FF000000"/>
            <rFont val="宋体"/>
            <family val="3"/>
            <charset val="134"/>
          </rPr>
          <t>Administrator:</t>
        </r>
        <r>
          <rPr>
            <sz val="9"/>
            <color rgb="FF000000"/>
            <rFont val="宋体"/>
            <family val="3"/>
            <charset val="134"/>
          </rPr>
          <t xml:space="preserve">
</t>
        </r>
        <r>
          <rPr>
            <sz val="9"/>
            <color rgb="FF000000"/>
            <rFont val="宋体"/>
            <family val="3"/>
            <charset val="134"/>
          </rPr>
          <t>行政管理事务（保密室经费）、行政管理事务</t>
        </r>
        <r>
          <rPr>
            <sz val="9"/>
            <color rgb="FF000000"/>
            <rFont val="宋体"/>
            <family val="3"/>
            <charset val="134"/>
          </rPr>
          <t>(</t>
        </r>
        <r>
          <rPr>
            <sz val="9"/>
            <color rgb="FF000000"/>
            <rFont val="宋体"/>
            <family val="3"/>
            <charset val="134"/>
          </rPr>
          <t>自学考试保密工作经费</t>
        </r>
        <r>
          <rPr>
            <sz val="9"/>
            <color rgb="FF000000"/>
            <rFont val="宋体"/>
            <family val="3"/>
            <charset val="134"/>
          </rPr>
          <t>)</t>
        </r>
      </text>
    </comment>
    <comment ref="D24" authorId="0" shapeId="0" xr:uid="{3475AD29-D336-4F91-94FF-0E7AE54CC499}">
      <text>
        <r>
          <rPr>
            <b/>
            <sz val="9"/>
            <color rgb="FF000000"/>
            <rFont val="宋体"/>
            <family val="3"/>
            <charset val="134"/>
          </rPr>
          <t>Administrator:</t>
        </r>
        <r>
          <rPr>
            <sz val="9"/>
            <color rgb="FF000000"/>
            <rFont val="宋体"/>
            <family val="3"/>
            <charset val="134"/>
          </rPr>
          <t xml:space="preserve">
</t>
        </r>
        <r>
          <rPr>
            <sz val="9"/>
            <color rgb="FF000000"/>
            <rFont val="宋体"/>
            <family val="3"/>
            <charset val="134"/>
          </rPr>
          <t>教育管理事务（教育费附加）</t>
        </r>
      </text>
    </comment>
    <comment ref="D28" authorId="0" shapeId="0" xr:uid="{E9155414-FB37-426D-8A20-1CD6373A14B3}">
      <text>
        <r>
          <rPr>
            <b/>
            <sz val="9"/>
            <color rgb="FF000000"/>
            <rFont val="宋体"/>
            <family val="3"/>
            <charset val="134"/>
          </rPr>
          <t>Administrator:</t>
        </r>
        <r>
          <rPr>
            <sz val="9"/>
            <color rgb="FF000000"/>
            <rFont val="宋体"/>
            <family val="3"/>
            <charset val="134"/>
          </rPr>
          <t xml:space="preserve">
</t>
        </r>
        <r>
          <rPr>
            <sz val="9"/>
            <color rgb="FF000000"/>
            <rFont val="宋体"/>
            <family val="3"/>
            <charset val="134"/>
          </rPr>
          <t>教育管理事务（教育费附加）（</t>
        </r>
        <r>
          <rPr>
            <sz val="9"/>
            <color rgb="FF000000"/>
            <rFont val="宋体"/>
            <family val="3"/>
            <charset val="134"/>
          </rPr>
          <t>2021</t>
        </r>
        <r>
          <rPr>
            <sz val="9"/>
            <color rgb="FF000000"/>
            <rFont val="宋体"/>
            <family val="3"/>
            <charset val="134"/>
          </rPr>
          <t>年名师工作室）</t>
        </r>
      </text>
    </comment>
  </commentList>
</comments>
</file>

<file path=xl/sharedStrings.xml><?xml version="1.0" encoding="utf-8"?>
<sst xmlns="http://schemas.openxmlformats.org/spreadsheetml/2006/main" count="2078" uniqueCount="422">
  <si>
    <t>决算数</t>
    <phoneticPr fontId="2" type="noConversion"/>
  </si>
  <si>
    <t>1、</t>
    <phoneticPr fontId="2" type="noConversion"/>
  </si>
  <si>
    <t>2、</t>
  </si>
  <si>
    <t>3、</t>
  </si>
  <si>
    <t>4、</t>
  </si>
  <si>
    <t>5、</t>
  </si>
  <si>
    <t>6、</t>
  </si>
  <si>
    <t>7、</t>
  </si>
  <si>
    <t>8、</t>
  </si>
  <si>
    <t>9、</t>
  </si>
  <si>
    <t>10、</t>
  </si>
  <si>
    <t>11、</t>
  </si>
  <si>
    <t>12、</t>
  </si>
  <si>
    <t>13、</t>
  </si>
  <si>
    <t>14、</t>
  </si>
  <si>
    <t>15、</t>
  </si>
  <si>
    <t>16、</t>
  </si>
  <si>
    <t>17、</t>
  </si>
  <si>
    <t>18、</t>
  </si>
  <si>
    <t>19、</t>
  </si>
  <si>
    <t>20、</t>
  </si>
  <si>
    <t>21、</t>
  </si>
  <si>
    <t>22、</t>
  </si>
  <si>
    <t>23、</t>
  </si>
  <si>
    <t>24、</t>
  </si>
  <si>
    <t>25、</t>
  </si>
  <si>
    <t>26、</t>
  </si>
  <si>
    <t>27、</t>
  </si>
  <si>
    <t>28、</t>
  </si>
  <si>
    <t>29、</t>
  </si>
  <si>
    <t>30、</t>
  </si>
  <si>
    <t>31、</t>
  </si>
  <si>
    <t>32、</t>
  </si>
  <si>
    <t>下达2021年省级教育发展专项新强师工程</t>
  </si>
  <si>
    <t>教学教研经费</t>
  </si>
  <si>
    <t>追加秋季生均经费</t>
  </si>
  <si>
    <t>提前下达2021学生资助中央补助资金</t>
  </si>
  <si>
    <t>安全改造</t>
  </si>
  <si>
    <t>特色高中专项经费</t>
  </si>
  <si>
    <t>高中教育管理经费</t>
  </si>
  <si>
    <t>基础教育经费</t>
  </si>
  <si>
    <t>教育管理事务</t>
  </si>
  <si>
    <t>成职民办管理经费</t>
  </si>
  <si>
    <t>场馆开放经费</t>
  </si>
  <si>
    <t>班主任工作经费</t>
  </si>
  <si>
    <t>购买教育服务经费</t>
  </si>
  <si>
    <t>学生活动经费</t>
  </si>
  <si>
    <t>校园活动经费</t>
  </si>
  <si>
    <t>后勤管理经费</t>
  </si>
  <si>
    <t>教学教材资料经费</t>
  </si>
  <si>
    <t>校舍安全经费</t>
  </si>
  <si>
    <t>学校特色经费</t>
  </si>
  <si>
    <t>教育活动</t>
  </si>
  <si>
    <t>2021年度南山教育科技项目课题资助经费</t>
  </si>
  <si>
    <t>预算备用金</t>
  </si>
  <si>
    <t>名师工作室经费</t>
  </si>
  <si>
    <t>校园修缮</t>
  </si>
  <si>
    <t>教育教学设备</t>
  </si>
  <si>
    <t>年初数</t>
    <phoneticPr fontId="2" type="noConversion"/>
  </si>
  <si>
    <t>调整预算数</t>
    <phoneticPr fontId="2" type="noConversion"/>
  </si>
  <si>
    <t>执行数</t>
    <phoneticPr fontId="2" type="noConversion"/>
  </si>
  <si>
    <t>人才专项经费</t>
  </si>
  <si>
    <t>保密室标准化改造</t>
  </si>
  <si>
    <t>文体专项经费</t>
  </si>
  <si>
    <t>对口专项经费</t>
  </si>
  <si>
    <t>年初数（万）</t>
    <phoneticPr fontId="2" type="noConversion"/>
  </si>
  <si>
    <t>调整预算数（万）</t>
    <phoneticPr fontId="2" type="noConversion"/>
  </si>
  <si>
    <t>执行数（万）</t>
    <phoneticPr fontId="2" type="noConversion"/>
  </si>
  <si>
    <t>项目支出绩效自评表</t>
  </si>
  <si>
    <t>（2021年）</t>
  </si>
  <si>
    <t>项目名称</t>
  </si>
  <si>
    <t>项目主管部门</t>
  </si>
  <si>
    <t>深圳市南山区教育局</t>
  </si>
  <si>
    <t>项目资金情况</t>
  </si>
  <si>
    <t>项目总额</t>
  </si>
  <si>
    <t>其中：财政拨款</t>
  </si>
  <si>
    <t>政府债务
资金</t>
  </si>
  <si>
    <t>其它资金</t>
  </si>
  <si>
    <t>预算数（万元）</t>
  </si>
  <si>
    <t>调整后的预算数（万元）（A）</t>
  </si>
  <si>
    <t>执行数（万元）（B）</t>
  </si>
  <si>
    <t>执行率（B/A）</t>
  </si>
  <si>
    <t>绩效指标</t>
  </si>
  <si>
    <t>绩效内容</t>
  </si>
  <si>
    <t>指标内容</t>
  </si>
  <si>
    <t>目标值</t>
  </si>
  <si>
    <t>目标完成
情况</t>
  </si>
  <si>
    <t>未完成原因及改进措施</t>
  </si>
  <si>
    <t>产出</t>
  </si>
  <si>
    <t>数量</t>
  </si>
  <si>
    <t>-</t>
  </si>
  <si>
    <t>质量</t>
  </si>
  <si>
    <t>时效</t>
  </si>
  <si>
    <t>成本</t>
  </si>
  <si>
    <t>效果</t>
  </si>
  <si>
    <t>社会效益</t>
  </si>
  <si>
    <t>生态效益</t>
  </si>
  <si>
    <t>不适用</t>
  </si>
  <si>
    <t>经济效益</t>
  </si>
  <si>
    <t>服务对象满意度</t>
  </si>
  <si>
    <t>≥95%</t>
  </si>
  <si>
    <t>填表单位（盖章）：深圳市南头中学</t>
    <phoneticPr fontId="2" type="noConversion"/>
  </si>
  <si>
    <t>附件4-1</t>
    <phoneticPr fontId="2" type="noConversion"/>
  </si>
  <si>
    <t>附件4-2</t>
  </si>
  <si>
    <t>附件4-3</t>
  </si>
  <si>
    <t>附件4-4</t>
  </si>
  <si>
    <t>附件4-5</t>
  </si>
  <si>
    <t>附件4-6</t>
  </si>
  <si>
    <t>附件4-7</t>
  </si>
  <si>
    <t>附件4-8</t>
  </si>
  <si>
    <t>附件4-9</t>
  </si>
  <si>
    <t>附件4-10</t>
  </si>
  <si>
    <t>附件4-11</t>
  </si>
  <si>
    <t>附件4-12</t>
  </si>
  <si>
    <t>附件4-13</t>
  </si>
  <si>
    <t>附件4-14</t>
  </si>
  <si>
    <t>附件4-15</t>
  </si>
  <si>
    <t>附件4-16</t>
  </si>
  <si>
    <t>附件4-17</t>
  </si>
  <si>
    <t>附件4-18</t>
  </si>
  <si>
    <t>附件4-19</t>
  </si>
  <si>
    <t>附件4-20</t>
  </si>
  <si>
    <t>附件4-21</t>
  </si>
  <si>
    <t>附件4-22</t>
  </si>
  <si>
    <t>附件4-23</t>
  </si>
  <si>
    <t>附件4-24</t>
  </si>
  <si>
    <t>附件4-25</t>
  </si>
  <si>
    <t>附件4-26</t>
  </si>
  <si>
    <t>附件4-27</t>
  </si>
  <si>
    <t>附件4-28</t>
  </si>
  <si>
    <t>附件4-29</t>
  </si>
  <si>
    <t>附件4-30</t>
  </si>
  <si>
    <t>附件4-31</t>
  </si>
  <si>
    <t>附件4-32</t>
  </si>
  <si>
    <t>教育管理事务</t>
    <phoneticPr fontId="2" type="noConversion"/>
  </si>
  <si>
    <t>填表人：陈松俭                                联系电话：13143456512</t>
    <phoneticPr fontId="2" type="noConversion"/>
  </si>
  <si>
    <t>附件4-2</t>
    <phoneticPr fontId="2" type="noConversion"/>
  </si>
  <si>
    <t>附件4-3</t>
    <phoneticPr fontId="2" type="noConversion"/>
  </si>
  <si>
    <t>附件4-4</t>
    <phoneticPr fontId="2" type="noConversion"/>
  </si>
  <si>
    <t>附件4-5</t>
    <phoneticPr fontId="2" type="noConversion"/>
  </si>
  <si>
    <t>附件4-6</t>
    <phoneticPr fontId="2" type="noConversion"/>
  </si>
  <si>
    <t>附件4-7</t>
    <phoneticPr fontId="2" type="noConversion"/>
  </si>
  <si>
    <t>附件4-8</t>
    <phoneticPr fontId="2" type="noConversion"/>
  </si>
  <si>
    <t>附件4-9</t>
    <phoneticPr fontId="2" type="noConversion"/>
  </si>
  <si>
    <t>附件4-10</t>
    <phoneticPr fontId="2" type="noConversion"/>
  </si>
  <si>
    <t>附件4-11</t>
    <phoneticPr fontId="2" type="noConversion"/>
  </si>
  <si>
    <t>附件4-12</t>
    <phoneticPr fontId="2" type="noConversion"/>
  </si>
  <si>
    <t>附件4-13</t>
    <phoneticPr fontId="2" type="noConversion"/>
  </si>
  <si>
    <t>附件4-14</t>
    <phoneticPr fontId="2" type="noConversion"/>
  </si>
  <si>
    <t>附件4-15</t>
    <phoneticPr fontId="2" type="noConversion"/>
  </si>
  <si>
    <t>附件4-16</t>
    <phoneticPr fontId="2" type="noConversion"/>
  </si>
  <si>
    <t>附件4-17</t>
    <phoneticPr fontId="2" type="noConversion"/>
  </si>
  <si>
    <t>附件4-18</t>
    <phoneticPr fontId="2" type="noConversion"/>
  </si>
  <si>
    <t>附件4-19</t>
    <phoneticPr fontId="2" type="noConversion"/>
  </si>
  <si>
    <t>附件4-20</t>
    <phoneticPr fontId="2" type="noConversion"/>
  </si>
  <si>
    <t>附件4-21</t>
    <phoneticPr fontId="2" type="noConversion"/>
  </si>
  <si>
    <t>附件4-22</t>
    <phoneticPr fontId="2" type="noConversion"/>
  </si>
  <si>
    <t>附件4-23</t>
    <phoneticPr fontId="2" type="noConversion"/>
  </si>
  <si>
    <t>附件4-24</t>
    <phoneticPr fontId="2" type="noConversion"/>
  </si>
  <si>
    <t>附件4-25</t>
    <phoneticPr fontId="2" type="noConversion"/>
  </si>
  <si>
    <t>附件4-26</t>
    <phoneticPr fontId="2" type="noConversion"/>
  </si>
  <si>
    <t>附件4-27</t>
    <phoneticPr fontId="2" type="noConversion"/>
  </si>
  <si>
    <t>附件4-28</t>
    <phoneticPr fontId="2" type="noConversion"/>
  </si>
  <si>
    <t>附件4-29</t>
    <phoneticPr fontId="2" type="noConversion"/>
  </si>
  <si>
    <t>附件4-30</t>
    <phoneticPr fontId="2" type="noConversion"/>
  </si>
  <si>
    <t>附件4-31</t>
    <phoneticPr fontId="2" type="noConversion"/>
  </si>
  <si>
    <t>附件4-32</t>
    <phoneticPr fontId="2" type="noConversion"/>
  </si>
  <si>
    <t>参与贫困生人数</t>
    <phoneticPr fontId="2" type="noConversion"/>
  </si>
  <si>
    <t>资助条件的合格率</t>
  </si>
  <si>
    <t>≥98%</t>
  </si>
  <si>
    <t>资助的及时性</t>
  </si>
  <si>
    <t>及时</t>
  </si>
  <si>
    <t>贫困学生的成长性</t>
  </si>
  <si>
    <t>得到提升</t>
  </si>
  <si>
    <t>学生及家长满意度</t>
  </si>
  <si>
    <t>学生及家长满意度</t>
    <phoneticPr fontId="2" type="noConversion"/>
  </si>
  <si>
    <t>资助总额</t>
    <phoneticPr fontId="2" type="noConversion"/>
  </si>
  <si>
    <t>35751元</t>
    <phoneticPr fontId="2" type="noConversion"/>
  </si>
  <si>
    <t>学校保安人数</t>
  </si>
  <si>
    <t>保安全年巡查天数（天）</t>
  </si>
  <si>
    <t>保安全天巡查时间（小时）</t>
  </si>
  <si>
    <t>学校后勤工人人数</t>
  </si>
  <si>
    <t>采购验收达标率</t>
  </si>
  <si>
    <t>校园安全事故率</t>
  </si>
  <si>
    <t>项目完成及时性</t>
  </si>
  <si>
    <t>学校后勤服务能力</t>
  </si>
  <si>
    <t>得到保障</t>
  </si>
  <si>
    <t>校园消杀费</t>
    <phoneticPr fontId="2" type="noConversion"/>
  </si>
  <si>
    <t>6000元</t>
    <phoneticPr fontId="2" type="noConversion"/>
  </si>
  <si>
    <t>场馆安全事故率</t>
  </si>
  <si>
    <t>场馆运营日常安全检查完成及时性</t>
  </si>
  <si>
    <t>全民健身积极性</t>
  </si>
  <si>
    <t>每周场馆开放天数</t>
  </si>
  <si>
    <t>附近居民使用满意度</t>
    <phoneticPr fontId="2" type="noConversion"/>
  </si>
  <si>
    <t>新冠疫苗接种场地布置成本</t>
    <phoneticPr fontId="2" type="noConversion"/>
  </si>
  <si>
    <t>38824元</t>
  </si>
  <si>
    <t>38824元</t>
    <phoneticPr fontId="2" type="noConversion"/>
  </si>
  <si>
    <t>师生人数</t>
  </si>
  <si>
    <t>达到合格标准</t>
  </si>
  <si>
    <t>合格</t>
  </si>
  <si>
    <t>及时报销</t>
  </si>
  <si>
    <t>为全体学生提供丰富愉快的校园生活</t>
  </si>
  <si>
    <t>师生家长满意度</t>
  </si>
  <si>
    <t>比赛奖品</t>
    <phoneticPr fontId="2" type="noConversion"/>
  </si>
  <si>
    <t>15600元</t>
    <phoneticPr fontId="2" type="noConversion"/>
  </si>
  <si>
    <t>学生人数</t>
  </si>
  <si>
    <t>学生活动参与率</t>
  </si>
  <si>
    <t>活动举办及时性</t>
  </si>
  <si>
    <t>新生入学教育服务费</t>
    <phoneticPr fontId="2" type="noConversion"/>
  </si>
  <si>
    <t>12280元</t>
  </si>
  <si>
    <t>12280元</t>
    <phoneticPr fontId="2" type="noConversion"/>
  </si>
  <si>
    <t>服务全体学生</t>
  </si>
  <si>
    <t>项目完成率</t>
  </si>
  <si>
    <t>改善校园环境</t>
  </si>
  <si>
    <t>得到改善</t>
  </si>
  <si>
    <t>学生满意度</t>
  </si>
  <si>
    <t>旧实验楼改造设计费</t>
    <phoneticPr fontId="2" type="noConversion"/>
  </si>
  <si>
    <t>9.8万元</t>
    <phoneticPr fontId="2" type="noConversion"/>
  </si>
  <si>
    <t>为全体学生提供教学教材及学生课本资料（人）</t>
  </si>
  <si>
    <t>采购验收合格率</t>
  </si>
  <si>
    <t>资产采购及时性</t>
  </si>
  <si>
    <t>教材发放及时性</t>
  </si>
  <si>
    <t>学校教育水平</t>
  </si>
  <si>
    <t>印刷作业本成本</t>
    <phoneticPr fontId="2" type="noConversion"/>
  </si>
  <si>
    <t>6.54万元</t>
  </si>
  <si>
    <t>6.54万元</t>
    <phoneticPr fontId="2" type="noConversion"/>
  </si>
  <si>
    <t>按教职工人数</t>
  </si>
  <si>
    <t>学生素质</t>
  </si>
  <si>
    <t>不断提升</t>
  </si>
  <si>
    <t>教师满意度</t>
  </si>
  <si>
    <t>优秀学生奖学金</t>
    <phoneticPr fontId="2" type="noConversion"/>
  </si>
  <si>
    <t>3.78万元</t>
    <phoneticPr fontId="2" type="noConversion"/>
  </si>
  <si>
    <t>教职工人数</t>
    <phoneticPr fontId="2" type="noConversion"/>
  </si>
  <si>
    <t>空调数量</t>
  </si>
  <si>
    <t>95 台</t>
  </si>
  <si>
    <t>投影仪数量</t>
  </si>
  <si>
    <t>2台</t>
  </si>
  <si>
    <t>打印机数量</t>
  </si>
  <si>
    <t>6台</t>
  </si>
  <si>
    <t>电脑数量</t>
  </si>
  <si>
    <t>37 台</t>
  </si>
  <si>
    <t>项目采购完成率</t>
  </si>
  <si>
    <t>采购工作完成及时性</t>
  </si>
  <si>
    <t>校园硬件设施</t>
  </si>
  <si>
    <t>师生使用教学设备满意度</t>
  </si>
  <si>
    <t>体育中考器材设备</t>
    <phoneticPr fontId="2" type="noConversion"/>
  </si>
  <si>
    <t>3.97万元</t>
    <phoneticPr fontId="2" type="noConversion"/>
  </si>
  <si>
    <t>运动项目设立数</t>
  </si>
  <si>
    <t>4项</t>
  </si>
  <si>
    <t>参赛运动项目数</t>
  </si>
  <si>
    <t>运动项目参赛数</t>
  </si>
  <si>
    <t>4个</t>
  </si>
  <si>
    <t>重点运动项目数</t>
  </si>
  <si>
    <t>2项</t>
  </si>
  <si>
    <t>活动开展及时性</t>
  </si>
  <si>
    <t>学校办学综合能力</t>
  </si>
  <si>
    <t>学生综合素质</t>
  </si>
  <si>
    <t>采购训练器材成本</t>
    <phoneticPr fontId="2" type="noConversion"/>
  </si>
  <si>
    <t>3.96万元</t>
    <phoneticPr fontId="2" type="noConversion"/>
  </si>
  <si>
    <t>校园维护改造工作任务项</t>
  </si>
  <si>
    <t>校园设施维护达标率</t>
  </si>
  <si>
    <t>校园设施修缮及时性</t>
  </si>
  <si>
    <t>学校教育设施水平</t>
  </si>
  <si>
    <t>提升改造工程咨询服务费</t>
    <phoneticPr fontId="2" type="noConversion"/>
  </si>
  <si>
    <t>4万元</t>
    <phoneticPr fontId="2" type="noConversion"/>
  </si>
  <si>
    <t>活动次数</t>
  </si>
  <si>
    <t>新增教育教学设备质量要求</t>
  </si>
  <si>
    <t>精神文明</t>
  </si>
  <si>
    <t>得到发展</t>
  </si>
  <si>
    <t>参加使用人员满意度</t>
  </si>
  <si>
    <t>招生宣传费</t>
    <phoneticPr fontId="2" type="noConversion"/>
  </si>
  <si>
    <t>4.5万元</t>
    <phoneticPr fontId="2" type="noConversion"/>
  </si>
  <si>
    <t>校舍安全监测天数</t>
  </si>
  <si>
    <t>校舍安全事故次数</t>
  </si>
  <si>
    <t>应急修缮工程达标率</t>
  </si>
  <si>
    <t>校舍安全监测达标率</t>
  </si>
  <si>
    <t>校舍安全监测及时性</t>
  </si>
  <si>
    <t>应急修缮工程完成及时性</t>
  </si>
  <si>
    <t>学校综合办学能力</t>
  </si>
  <si>
    <t>校舍安全性</t>
  </si>
  <si>
    <t>学生或家长投诉次数</t>
  </si>
  <si>
    <t>科学楼结构检测鉴定费</t>
    <phoneticPr fontId="2" type="noConversion"/>
  </si>
  <si>
    <t>9万元</t>
    <phoneticPr fontId="2" type="noConversion"/>
  </si>
  <si>
    <t>校园文化建设完成率</t>
  </si>
  <si>
    <t>智教慧学系统服务费</t>
    <phoneticPr fontId="2" type="noConversion"/>
  </si>
  <si>
    <t>班主任数量（人）</t>
  </si>
  <si>
    <t>班主任工作任务达标率</t>
  </si>
  <si>
    <t>班主任培训的及时性</t>
  </si>
  <si>
    <t>学校教学质量</t>
  </si>
  <si>
    <t>班主任工作效率</t>
  </si>
  <si>
    <t>佛山石门中学德育交流活动费</t>
    <phoneticPr fontId="2" type="noConversion"/>
  </si>
  <si>
    <t>7.37万元</t>
    <phoneticPr fontId="2" type="noConversion"/>
  </si>
  <si>
    <t>购买服务数量（人）</t>
  </si>
  <si>
    <t>教育教学任务达标率</t>
  </si>
  <si>
    <t>教育教学任务完成及时性</t>
  </si>
  <si>
    <t>项目总额</t>
    <phoneticPr fontId="2" type="noConversion"/>
  </si>
  <si>
    <t>学校考核工资</t>
    <phoneticPr fontId="2" type="noConversion"/>
  </si>
  <si>
    <t>125460元</t>
    <phoneticPr fontId="2" type="noConversion"/>
  </si>
  <si>
    <t>使用备用金次数</t>
  </si>
  <si>
    <t>3次</t>
  </si>
  <si>
    <t>预算准备金准确率</t>
  </si>
  <si>
    <t>预算准备金合格率</t>
  </si>
  <si>
    <t>预算准备金服务达标率</t>
  </si>
  <si>
    <t>项目验收及时性</t>
  </si>
  <si>
    <t>预算准备金项目完成时间</t>
  </si>
  <si>
    <t>2021 年 12 月 20 日之前</t>
  </si>
  <si>
    <t>各部门投诉次数</t>
  </si>
  <si>
    <t>各部门满意度</t>
  </si>
  <si>
    <t>338849.73元</t>
  </si>
  <si>
    <t>338849.73元</t>
    <phoneticPr fontId="2" type="noConversion"/>
  </si>
  <si>
    <t>教师综合素质</t>
  </si>
  <si>
    <t>社团服务费</t>
    <phoneticPr fontId="2" type="noConversion"/>
  </si>
  <si>
    <t>15.42万元</t>
    <phoneticPr fontId="2" type="noConversion"/>
  </si>
  <si>
    <t>高考考点信号屏蔽升级改造费</t>
    <phoneticPr fontId="2" type="noConversion"/>
  </si>
  <si>
    <t>356220元</t>
    <phoneticPr fontId="2" type="noConversion"/>
  </si>
  <si>
    <t>高考考点无线信号屏蔽升级改造工程</t>
    <phoneticPr fontId="2" type="noConversion"/>
  </si>
  <si>
    <t>验收合格率</t>
    <phoneticPr fontId="2" type="noConversion"/>
  </si>
  <si>
    <t>2021年完成</t>
    <phoneticPr fontId="2" type="noConversion"/>
  </si>
  <si>
    <t>完善考点设施，有效保障考生权益</t>
    <phoneticPr fontId="2" type="noConversion"/>
  </si>
  <si>
    <t>有效保障</t>
    <phoneticPr fontId="2" type="noConversion"/>
  </si>
  <si>
    <t>考生满意度</t>
    <phoneticPr fontId="2" type="noConversion"/>
  </si>
  <si>
    <t>优秀毕业生引进人数</t>
    <phoneticPr fontId="2" type="noConversion"/>
  </si>
  <si>
    <t>2人</t>
    <phoneticPr fontId="2" type="noConversion"/>
  </si>
  <si>
    <t>发放准确率</t>
    <phoneticPr fontId="2" type="noConversion"/>
  </si>
  <si>
    <t>2021年发放完毕</t>
    <phoneticPr fontId="2" type="noConversion"/>
  </si>
  <si>
    <t>发放总额</t>
    <phoneticPr fontId="2" type="noConversion"/>
  </si>
  <si>
    <t>16万元</t>
    <phoneticPr fontId="2" type="noConversion"/>
  </si>
  <si>
    <t>保障优秀人才留存率</t>
    <phoneticPr fontId="2" type="noConversion"/>
  </si>
  <si>
    <t>补贴对象满意度</t>
    <phoneticPr fontId="2" type="noConversion"/>
  </si>
  <si>
    <t>聘请专家次数</t>
    <phoneticPr fontId="2" type="noConversion"/>
  </si>
  <si>
    <t>≥3次</t>
    <phoneticPr fontId="2" type="noConversion"/>
  </si>
  <si>
    <t>6次</t>
    <phoneticPr fontId="2" type="noConversion"/>
  </si>
  <si>
    <t>购买用品验收合格率</t>
    <phoneticPr fontId="2" type="noConversion"/>
  </si>
  <si>
    <t>及时购买办公用品</t>
    <phoneticPr fontId="2" type="noConversion"/>
  </si>
  <si>
    <t>专家劳务费</t>
    <phoneticPr fontId="2" type="noConversion"/>
  </si>
  <si>
    <t>20050元</t>
    <phoneticPr fontId="2" type="noConversion"/>
  </si>
  <si>
    <t>促进学校教育发展，提升学生学业水平</t>
    <phoneticPr fontId="2" type="noConversion"/>
  </si>
  <si>
    <t>有效促进</t>
    <phoneticPr fontId="2" type="noConversion"/>
  </si>
  <si>
    <t>家长满意度</t>
    <phoneticPr fontId="2" type="noConversion"/>
  </si>
  <si>
    <t>购买无负压设备</t>
    <phoneticPr fontId="2" type="noConversion"/>
  </si>
  <si>
    <t>1套</t>
    <phoneticPr fontId="2" type="noConversion"/>
  </si>
  <si>
    <t>保障学校涉密资料的储存</t>
    <phoneticPr fontId="2" type="noConversion"/>
  </si>
  <si>
    <t>教职工满意度</t>
    <phoneticPr fontId="2" type="noConversion"/>
  </si>
  <si>
    <t>2021年采购完毕</t>
    <phoneticPr fontId="2" type="noConversion"/>
  </si>
  <si>
    <t>保密室制作成本</t>
    <phoneticPr fontId="2" type="noConversion"/>
  </si>
  <si>
    <t>12万元</t>
    <phoneticPr fontId="2" type="noConversion"/>
  </si>
  <si>
    <t>维修修缮工程</t>
    <phoneticPr fontId="2" type="noConversion"/>
  </si>
  <si>
    <t>≥5次</t>
    <phoneticPr fontId="2" type="noConversion"/>
  </si>
  <si>
    <t>10次</t>
    <phoneticPr fontId="2" type="noConversion"/>
  </si>
  <si>
    <t>工程验收合格率</t>
    <phoneticPr fontId="2" type="noConversion"/>
  </si>
  <si>
    <t>及时维修</t>
    <phoneticPr fontId="2" type="noConversion"/>
  </si>
  <si>
    <t>空调维修</t>
    <phoneticPr fontId="2" type="noConversion"/>
  </si>
  <si>
    <t>9400元</t>
    <phoneticPr fontId="2" type="noConversion"/>
  </si>
  <si>
    <t>维护学校基本设施良好使用状况</t>
    <phoneticPr fontId="2" type="noConversion"/>
  </si>
  <si>
    <t>有效维护</t>
    <phoneticPr fontId="2" type="noConversion"/>
  </si>
  <si>
    <t>学生满意度</t>
    <phoneticPr fontId="2" type="noConversion"/>
  </si>
  <si>
    <t>考试场数</t>
    <phoneticPr fontId="2" type="noConversion"/>
  </si>
  <si>
    <t>2场</t>
    <phoneticPr fontId="2" type="noConversion"/>
  </si>
  <si>
    <t>3场</t>
    <phoneticPr fontId="2" type="noConversion"/>
  </si>
  <si>
    <t>考场纪律维护</t>
    <phoneticPr fontId="2" type="noConversion"/>
  </si>
  <si>
    <t>2021年支出</t>
    <phoneticPr fontId="2" type="noConversion"/>
  </si>
  <si>
    <t>劳务费总额</t>
    <phoneticPr fontId="2" type="noConversion"/>
  </si>
  <si>
    <t>有效维护考场秩序，保障考生优良考场环境</t>
    <phoneticPr fontId="2" type="noConversion"/>
  </si>
  <si>
    <t>教育管理事务（教育费附加）</t>
    <phoneticPr fontId="2" type="noConversion"/>
  </si>
  <si>
    <t>先进个人奖励人数</t>
    <phoneticPr fontId="2" type="noConversion"/>
  </si>
  <si>
    <t>15人</t>
    <phoneticPr fontId="2" type="noConversion"/>
  </si>
  <si>
    <t>及时采购</t>
    <phoneticPr fontId="2" type="noConversion"/>
  </si>
  <si>
    <t>先进个人奖励总额</t>
    <phoneticPr fontId="2" type="noConversion"/>
  </si>
  <si>
    <t>1.5万元</t>
    <phoneticPr fontId="2" type="noConversion"/>
  </si>
  <si>
    <t>促进人员积极性，提升综合素质</t>
    <phoneticPr fontId="2" type="noConversion"/>
  </si>
  <si>
    <t>奖励对象满意度</t>
    <phoneticPr fontId="2" type="noConversion"/>
  </si>
  <si>
    <t>采购帮扶产品验收合格率</t>
    <phoneticPr fontId="2" type="noConversion"/>
  </si>
  <si>
    <t>考场秩序维护</t>
    <phoneticPr fontId="2" type="noConversion"/>
  </si>
  <si>
    <t>及时</t>
    <phoneticPr fontId="2" type="noConversion"/>
  </si>
  <si>
    <t>考试试卷保密劳务费</t>
    <phoneticPr fontId="2" type="noConversion"/>
  </si>
  <si>
    <t>93810元</t>
    <phoneticPr fontId="2" type="noConversion"/>
  </si>
  <si>
    <t>保障考试顺利进行</t>
    <phoneticPr fontId="2" type="noConversion"/>
  </si>
  <si>
    <t>特困生补助人数</t>
    <phoneticPr fontId="2" type="noConversion"/>
  </si>
  <si>
    <t>21人</t>
    <phoneticPr fontId="2" type="noConversion"/>
  </si>
  <si>
    <t>国家助学金发放人数</t>
    <phoneticPr fontId="2" type="noConversion"/>
  </si>
  <si>
    <t>23人</t>
    <phoneticPr fontId="2" type="noConversion"/>
  </si>
  <si>
    <t>及时发放</t>
    <phoneticPr fontId="2" type="noConversion"/>
  </si>
  <si>
    <t>国家助学金总额</t>
    <phoneticPr fontId="2" type="noConversion"/>
  </si>
  <si>
    <t>2.3万元</t>
    <phoneticPr fontId="2" type="noConversion"/>
  </si>
  <si>
    <t>有效减轻贫困家庭经济负担</t>
    <phoneticPr fontId="2" type="noConversion"/>
  </si>
  <si>
    <t>有效减轻</t>
    <phoneticPr fontId="2" type="noConversion"/>
  </si>
  <si>
    <t>补助对象满意度</t>
    <phoneticPr fontId="2" type="noConversion"/>
  </si>
  <si>
    <t>质量检测合格率</t>
    <phoneticPr fontId="2" type="noConversion"/>
  </si>
  <si>
    <t>及时支出</t>
    <phoneticPr fontId="2" type="noConversion"/>
  </si>
  <si>
    <t>劳务费</t>
    <phoneticPr fontId="2" type="noConversion"/>
  </si>
  <si>
    <t>3万元</t>
    <phoneticPr fontId="2" type="noConversion"/>
  </si>
  <si>
    <t>保障试卷保密性，保障考生权益</t>
    <phoneticPr fontId="2" type="noConversion"/>
  </si>
  <si>
    <t>开展课题研讨次数</t>
    <phoneticPr fontId="2" type="noConversion"/>
  </si>
  <si>
    <t>举办研讨会成果输出</t>
    <phoneticPr fontId="2" type="noConversion"/>
  </si>
  <si>
    <t>2021年举办</t>
    <phoneticPr fontId="2" type="noConversion"/>
  </si>
  <si>
    <t>5次</t>
    <phoneticPr fontId="2" type="noConversion"/>
  </si>
  <si>
    <t>1.46万元</t>
    <phoneticPr fontId="2" type="noConversion"/>
  </si>
  <si>
    <t>提升学校综合教育水平</t>
    <phoneticPr fontId="2" type="noConversion"/>
  </si>
  <si>
    <t>有效提升</t>
    <phoneticPr fontId="2" type="noConversion"/>
  </si>
  <si>
    <t>购买工作室办公用品</t>
    <phoneticPr fontId="2" type="noConversion"/>
  </si>
  <si>
    <t>1批</t>
    <phoneticPr fontId="2" type="noConversion"/>
  </si>
  <si>
    <t>及时购买</t>
    <phoneticPr fontId="2" type="noConversion"/>
  </si>
  <si>
    <t>名师补贴</t>
    <phoneticPr fontId="2" type="noConversion"/>
  </si>
  <si>
    <t>提高学校综合教育水平</t>
    <phoneticPr fontId="2" type="noConversion"/>
  </si>
  <si>
    <t>有效提高</t>
    <phoneticPr fontId="2" type="noConversion"/>
  </si>
  <si>
    <t>结对学校师生满意度</t>
  </si>
  <si>
    <t>帮扶结对物资</t>
    <phoneticPr fontId="2" type="noConversion"/>
  </si>
  <si>
    <t>验收及时性</t>
    <phoneticPr fontId="2" type="noConversion"/>
  </si>
  <si>
    <t>物资成本</t>
    <phoneticPr fontId="2" type="noConversion"/>
  </si>
  <si>
    <t>2万元</t>
    <phoneticPr fontId="2" type="noConversion"/>
  </si>
  <si>
    <t>有效保障结对学校物资供应</t>
    <phoneticPr fontId="2" type="noConversion"/>
  </si>
  <si>
    <t>国家义务教育质量监测试卷保密任务项</t>
    <phoneticPr fontId="2" type="noConversion"/>
  </si>
  <si>
    <t>0次</t>
    <phoneticPr fontId="2" type="noConversion"/>
  </si>
  <si>
    <t>次</t>
    <phoneticPr fontId="2" type="noConversion"/>
  </si>
  <si>
    <t>老干部活动经费</t>
  </si>
  <si>
    <t>给老干部送慰问金人数</t>
  </si>
  <si>
    <t>老干部活动经费使用完成效率</t>
  </si>
  <si>
    <t>给老干部送慰问金的及时性</t>
  </si>
  <si>
    <t>老干部的生活质量</t>
  </si>
  <si>
    <t>活动成本</t>
    <phoneticPr fontId="2" type="noConversion"/>
  </si>
  <si>
    <t>23.39万元</t>
    <phoneticPr fontId="2" type="noConversion"/>
  </si>
  <si>
    <t>老干部满意度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</si>
</sst>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#,##0.00_ "/>
  </numFmts>
  <fonts count="14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6"/>
      <color theme="1"/>
      <name val="仿宋_GB2312"/>
      <charset val="134"/>
    </font>
    <font>
      <b/>
      <sz val="16"/>
      <color rgb="FF000000"/>
      <name val="宋体"/>
      <family val="3"/>
      <charset val="134"/>
    </font>
    <font>
      <sz val="10"/>
      <color theme="1"/>
      <name val="Times New Roman"/>
      <family val="1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0.5"/>
      <color rgb="FF000000"/>
      <name val="SimSun"/>
      <family val="3"/>
      <charset val="134"/>
    </font>
    <font>
      <sz val="12"/>
      <color theme="1"/>
      <name val="等线"/>
      <family val="3"/>
      <charset val="134"/>
      <scheme val="minor"/>
    </font>
    <font>
      <sz val="8.0500000000000007"/>
      <color rgb="FF000000"/>
      <name val="Helvetica"/>
      <family val="2"/>
    </font>
    <font>
      <b/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43" fontId="0" fillId="0" borderId="0" xfId="1" applyFont="1">
      <alignment vertical="center"/>
    </xf>
    <xf numFmtId="43" fontId="0" fillId="2" borderId="0" xfId="1" applyFont="1" applyFill="1">
      <alignment vertical="center"/>
    </xf>
    <xf numFmtId="0" fontId="3" fillId="0" borderId="0" xfId="2" applyFont="1" applyAlignment="1">
      <alignment horizontal="left" vertical="center"/>
    </xf>
    <xf numFmtId="0" fontId="10" fillId="0" borderId="0" xfId="2">
      <alignment vertical="center"/>
    </xf>
    <xf numFmtId="0" fontId="5" fillId="0" borderId="0" xfId="2" applyFont="1" applyAlignment="1">
      <alignment vertical="center" wrapText="1"/>
    </xf>
    <xf numFmtId="0" fontId="7" fillId="3" borderId="1" xfId="2" applyFont="1" applyFill="1" applyBorder="1" applyAlignment="1">
      <alignment horizontal="left" vertical="center" wrapText="1"/>
    </xf>
    <xf numFmtId="176" fontId="8" fillId="3" borderId="1" xfId="2" applyNumberFormat="1" applyFont="1" applyFill="1" applyBorder="1" applyAlignment="1">
      <alignment horizontal="center" vertical="center" wrapText="1"/>
    </xf>
    <xf numFmtId="10" fontId="8" fillId="3" borderId="1" xfId="2" applyNumberFormat="1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9" fontId="7" fillId="3" borderId="1" xfId="2" applyNumberFormat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9" fillId="0" borderId="0" xfId="2" applyFont="1">
      <alignment vertical="center"/>
    </xf>
    <xf numFmtId="0" fontId="11" fillId="0" borderId="0" xfId="0" applyFont="1">
      <alignment vertical="center"/>
    </xf>
    <xf numFmtId="9" fontId="11" fillId="0" borderId="0" xfId="0" applyNumberFormat="1" applyFont="1">
      <alignment vertical="center"/>
    </xf>
    <xf numFmtId="10" fontId="0" fillId="0" borderId="0" xfId="3" applyNumberFormat="1" applyFont="1">
      <alignment vertical="center"/>
    </xf>
    <xf numFmtId="0" fontId="5" fillId="0" borderId="0" xfId="2" applyFont="1" applyAlignment="1">
      <alignment vertical="center" wrapText="1"/>
    </xf>
    <xf numFmtId="0" fontId="4" fillId="3" borderId="0" xfId="2" applyFont="1" applyFill="1" applyAlignment="1">
      <alignment horizontal="center" vertical="center" wrapText="1"/>
    </xf>
    <xf numFmtId="0" fontId="10" fillId="3" borderId="0" xfId="2" applyFill="1" applyAlignment="1">
      <alignment horizontal="center" vertical="center" wrapText="1"/>
    </xf>
    <xf numFmtId="0" fontId="6" fillId="3" borderId="0" xfId="2" applyFont="1" applyFill="1" applyAlignment="1">
      <alignment horizontal="center" vertical="center" wrapText="1"/>
    </xf>
    <xf numFmtId="0" fontId="7" fillId="3" borderId="0" xfId="2" applyFont="1" applyFill="1" applyAlignment="1">
      <alignment horizontal="justify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76" fontId="8" fillId="3" borderId="1" xfId="2" applyNumberFormat="1" applyFont="1" applyFill="1" applyBorder="1" applyAlignment="1">
      <alignment horizontal="center" vertical="center" wrapText="1"/>
    </xf>
    <xf numFmtId="10" fontId="8" fillId="3" borderId="1" xfId="2" applyNumberFormat="1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</cellXfs>
  <cellStyles count="4">
    <cellStyle name="百分比" xfId="3" builtinId="5"/>
    <cellStyle name="常规" xfId="0" builtinId="0"/>
    <cellStyle name="常规 2" xfId="2" xr:uid="{446D7E94-7D9A-4CCB-BDC5-BA0D7AC9350F}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16FF3-D8F9-4A68-900E-469372FC5663}">
  <dimension ref="A1:L51"/>
  <sheetViews>
    <sheetView topLeftCell="E2" workbookViewId="0">
      <selection activeCell="K34" sqref="K34"/>
    </sheetView>
  </sheetViews>
  <sheetFormatPr defaultColWidth="8.875" defaultRowHeight="14.25"/>
  <cols>
    <col min="1" max="1" width="22.125" customWidth="1"/>
    <col min="3" max="3" width="5.625" customWidth="1"/>
    <col min="4" max="4" width="26.375" customWidth="1"/>
    <col min="5" max="5" width="14.375" style="1" bestFit="1" customWidth="1"/>
    <col min="6" max="7" width="14.125" style="1" bestFit="1" customWidth="1"/>
    <col min="8" max="8" width="15.5" style="1" customWidth="1"/>
    <col min="9" max="9" width="14.5" style="1" customWidth="1"/>
    <col min="10" max="10" width="16.125" customWidth="1"/>
    <col min="11" max="11" width="12.5" customWidth="1"/>
  </cols>
  <sheetData>
    <row r="1" spans="1:12">
      <c r="E1" s="2" t="s">
        <v>0</v>
      </c>
      <c r="F1" s="1" t="s">
        <v>58</v>
      </c>
      <c r="G1" s="1" t="s">
        <v>59</v>
      </c>
      <c r="H1" s="1" t="s">
        <v>60</v>
      </c>
      <c r="I1" s="1" t="s">
        <v>65</v>
      </c>
      <c r="J1" s="1" t="s">
        <v>66</v>
      </c>
      <c r="K1" s="1" t="s">
        <v>67</v>
      </c>
    </row>
    <row r="2" spans="1:12">
      <c r="A2" t="str">
        <f>C2&amp;D2</f>
        <v>1、教育管理事务</v>
      </c>
      <c r="B2" t="s">
        <v>102</v>
      </c>
      <c r="C2" t="s">
        <v>1</v>
      </c>
      <c r="D2" t="s">
        <v>134</v>
      </c>
      <c r="E2" s="1">
        <v>443216.1</v>
      </c>
      <c r="F2" s="1">
        <v>0</v>
      </c>
      <c r="G2" s="1">
        <v>443216.1</v>
      </c>
      <c r="H2" s="1">
        <v>443216.1</v>
      </c>
      <c r="I2" s="1">
        <f>F2/10000</f>
        <v>0</v>
      </c>
      <c r="J2" s="1">
        <f t="shared" ref="J2:K2" si="0">G2/10000</f>
        <v>44.32161</v>
      </c>
      <c r="K2" s="1">
        <f t="shared" si="0"/>
        <v>44.32161</v>
      </c>
      <c r="L2">
        <f>K2/J2</f>
        <v>1</v>
      </c>
    </row>
    <row r="3" spans="1:12">
      <c r="A3" t="str">
        <f t="shared" ref="A3:A32" si="1">C3&amp;D3</f>
        <v>2、人才专项经费</v>
      </c>
      <c r="B3" t="s">
        <v>103</v>
      </c>
      <c r="C3" t="s">
        <v>2</v>
      </c>
      <c r="D3" t="s">
        <v>61</v>
      </c>
      <c r="E3" s="1">
        <v>160000</v>
      </c>
      <c r="F3" s="1">
        <v>0</v>
      </c>
      <c r="G3" s="1">
        <v>160000</v>
      </c>
      <c r="H3" s="1">
        <v>160000</v>
      </c>
      <c r="I3" s="1">
        <f t="shared" ref="I3:I32" si="2">F3/10000</f>
        <v>0</v>
      </c>
      <c r="J3" s="1">
        <f t="shared" ref="J3:J32" si="3">G3/10000</f>
        <v>16</v>
      </c>
      <c r="K3" s="1">
        <f t="shared" ref="K3:K32" si="4">H3/10000</f>
        <v>16</v>
      </c>
      <c r="L3">
        <f t="shared" ref="L3:L32" si="5">K3/J3</f>
        <v>1</v>
      </c>
    </row>
    <row r="4" spans="1:12">
      <c r="A4" t="str">
        <f t="shared" si="1"/>
        <v>3、下达2021年省级教育发展专项新强师工程</v>
      </c>
      <c r="B4" t="s">
        <v>104</v>
      </c>
      <c r="C4" t="s">
        <v>3</v>
      </c>
      <c r="D4" t="s">
        <v>33</v>
      </c>
      <c r="E4" s="1">
        <v>77682.5</v>
      </c>
      <c r="F4" s="1">
        <v>120000</v>
      </c>
      <c r="G4" s="1">
        <v>120000</v>
      </c>
      <c r="H4" s="1">
        <v>77682.5</v>
      </c>
      <c r="I4" s="1">
        <f t="shared" si="2"/>
        <v>12</v>
      </c>
      <c r="J4" s="1">
        <f t="shared" si="3"/>
        <v>12</v>
      </c>
      <c r="K4" s="1">
        <f t="shared" si="4"/>
        <v>7.7682500000000001</v>
      </c>
      <c r="L4">
        <f t="shared" si="5"/>
        <v>0.64735416666666667</v>
      </c>
    </row>
    <row r="5" spans="1:12">
      <c r="A5" t="str">
        <f t="shared" si="1"/>
        <v>4、保密室标准化改造</v>
      </c>
      <c r="B5" t="s">
        <v>105</v>
      </c>
      <c r="C5" t="s">
        <v>4</v>
      </c>
      <c r="D5" t="s">
        <v>62</v>
      </c>
      <c r="E5" s="1">
        <v>757750</v>
      </c>
      <c r="F5" s="1">
        <v>0</v>
      </c>
      <c r="G5" s="1">
        <v>757750</v>
      </c>
      <c r="H5" s="1">
        <v>757750</v>
      </c>
      <c r="I5" s="1">
        <f t="shared" si="2"/>
        <v>0</v>
      </c>
      <c r="J5" s="1">
        <f t="shared" si="3"/>
        <v>75.775000000000006</v>
      </c>
      <c r="K5" s="1">
        <f t="shared" si="4"/>
        <v>75.775000000000006</v>
      </c>
      <c r="L5">
        <f t="shared" si="5"/>
        <v>1</v>
      </c>
    </row>
    <row r="6" spans="1:12">
      <c r="A6" t="str">
        <f t="shared" si="1"/>
        <v>5、教学教研经费</v>
      </c>
      <c r="B6" t="s">
        <v>106</v>
      </c>
      <c r="C6" t="s">
        <v>5</v>
      </c>
      <c r="D6" t="s">
        <v>34</v>
      </c>
      <c r="E6" s="1">
        <v>2080454</v>
      </c>
      <c r="F6" s="1">
        <v>2080454</v>
      </c>
      <c r="G6" s="1">
        <v>2080454</v>
      </c>
      <c r="H6" s="1">
        <v>2080454</v>
      </c>
      <c r="I6" s="1">
        <f t="shared" si="2"/>
        <v>208.0454</v>
      </c>
      <c r="J6" s="1">
        <f t="shared" si="3"/>
        <v>208.0454</v>
      </c>
      <c r="K6" s="1">
        <f t="shared" si="4"/>
        <v>208.0454</v>
      </c>
      <c r="L6">
        <f t="shared" si="5"/>
        <v>1</v>
      </c>
    </row>
    <row r="7" spans="1:12">
      <c r="A7" t="str">
        <f t="shared" si="1"/>
        <v>6、追加秋季生均经费</v>
      </c>
      <c r="B7" t="s">
        <v>107</v>
      </c>
      <c r="C7" t="s">
        <v>6</v>
      </c>
      <c r="D7" t="s">
        <v>35</v>
      </c>
      <c r="E7" s="1">
        <v>213000</v>
      </c>
      <c r="F7" s="1">
        <v>0</v>
      </c>
      <c r="G7" s="1">
        <v>213000</v>
      </c>
      <c r="H7" s="1">
        <v>213000</v>
      </c>
      <c r="I7" s="1">
        <f t="shared" si="2"/>
        <v>0</v>
      </c>
      <c r="J7" s="1">
        <f t="shared" si="3"/>
        <v>21.3</v>
      </c>
      <c r="K7" s="1">
        <f t="shared" si="4"/>
        <v>21.3</v>
      </c>
      <c r="L7">
        <f t="shared" si="5"/>
        <v>1</v>
      </c>
    </row>
    <row r="8" spans="1:12">
      <c r="A8" t="str">
        <f t="shared" si="1"/>
        <v>7、提前下达2021学生资助中央补助资金</v>
      </c>
      <c r="B8" t="s">
        <v>108</v>
      </c>
      <c r="C8" t="s">
        <v>7</v>
      </c>
      <c r="D8" t="s">
        <v>36</v>
      </c>
      <c r="E8" s="1">
        <v>35751</v>
      </c>
      <c r="F8" s="1">
        <v>0</v>
      </c>
      <c r="G8" s="1">
        <v>35751</v>
      </c>
      <c r="H8" s="1">
        <v>35751</v>
      </c>
      <c r="I8" s="1">
        <f t="shared" si="2"/>
        <v>0</v>
      </c>
      <c r="J8" s="1">
        <f t="shared" si="3"/>
        <v>3.5750999999999999</v>
      </c>
      <c r="K8" s="1">
        <f t="shared" si="4"/>
        <v>3.5750999999999999</v>
      </c>
      <c r="L8">
        <f t="shared" si="5"/>
        <v>1</v>
      </c>
    </row>
    <row r="9" spans="1:12">
      <c r="A9" t="str">
        <f t="shared" si="1"/>
        <v>8、安全改造</v>
      </c>
      <c r="B9" t="s">
        <v>109</v>
      </c>
      <c r="C9" t="s">
        <v>8</v>
      </c>
      <c r="D9" t="s">
        <v>37</v>
      </c>
      <c r="E9" s="1">
        <v>1660000</v>
      </c>
      <c r="F9" s="1">
        <v>1675000</v>
      </c>
      <c r="G9" s="1">
        <v>1660000</v>
      </c>
      <c r="H9" s="1">
        <v>1660000</v>
      </c>
      <c r="I9" s="1">
        <f t="shared" si="2"/>
        <v>167.5</v>
      </c>
      <c r="J9" s="1">
        <f t="shared" si="3"/>
        <v>166</v>
      </c>
      <c r="K9" s="1">
        <f t="shared" si="4"/>
        <v>166</v>
      </c>
      <c r="L9">
        <f t="shared" si="5"/>
        <v>1</v>
      </c>
    </row>
    <row r="10" spans="1:12">
      <c r="A10" t="str">
        <f t="shared" si="1"/>
        <v>9、特色高中专项经费</v>
      </c>
      <c r="B10" t="s">
        <v>110</v>
      </c>
      <c r="C10" t="s">
        <v>9</v>
      </c>
      <c r="D10" t="s">
        <v>38</v>
      </c>
      <c r="E10" s="1">
        <v>3411106.2</v>
      </c>
      <c r="F10" s="1">
        <v>3474650</v>
      </c>
      <c r="G10" s="1">
        <v>3411106.2</v>
      </c>
      <c r="H10" s="1">
        <v>3411106.2</v>
      </c>
      <c r="I10" s="1">
        <f t="shared" si="2"/>
        <v>347.46499999999997</v>
      </c>
      <c r="J10" s="1">
        <f t="shared" si="3"/>
        <v>341.11062000000004</v>
      </c>
      <c r="K10" s="1">
        <f t="shared" si="4"/>
        <v>341.11062000000004</v>
      </c>
      <c r="L10">
        <f t="shared" si="5"/>
        <v>1</v>
      </c>
    </row>
    <row r="11" spans="1:12">
      <c r="A11" t="str">
        <f t="shared" si="1"/>
        <v>10、高中教育管理经费</v>
      </c>
      <c r="B11" t="s">
        <v>111</v>
      </c>
      <c r="C11" t="s">
        <v>10</v>
      </c>
      <c r="D11" t="s">
        <v>39</v>
      </c>
      <c r="E11" s="1">
        <v>4003262</v>
      </c>
      <c r="F11" s="1">
        <v>2856000</v>
      </c>
      <c r="G11" s="1">
        <v>4003262</v>
      </c>
      <c r="H11" s="1">
        <v>4003262</v>
      </c>
      <c r="I11" s="1">
        <f t="shared" si="2"/>
        <v>285.60000000000002</v>
      </c>
      <c r="J11" s="1">
        <f t="shared" si="3"/>
        <v>400.32619999999997</v>
      </c>
      <c r="K11" s="1">
        <f t="shared" si="4"/>
        <v>400.32619999999997</v>
      </c>
      <c r="L11">
        <f t="shared" si="5"/>
        <v>1</v>
      </c>
    </row>
    <row r="12" spans="1:12">
      <c r="A12" t="str">
        <f t="shared" si="1"/>
        <v>11、基础教育经费</v>
      </c>
      <c r="B12" t="s">
        <v>112</v>
      </c>
      <c r="C12" t="s">
        <v>11</v>
      </c>
      <c r="D12" t="s">
        <v>40</v>
      </c>
      <c r="E12" s="1">
        <v>90000</v>
      </c>
      <c r="F12" s="1">
        <v>0</v>
      </c>
      <c r="G12" s="1">
        <v>90000</v>
      </c>
      <c r="H12" s="1">
        <v>90000</v>
      </c>
      <c r="I12" s="1">
        <f t="shared" si="2"/>
        <v>0</v>
      </c>
      <c r="J12" s="1">
        <f t="shared" si="3"/>
        <v>9</v>
      </c>
      <c r="K12" s="1">
        <f t="shared" si="4"/>
        <v>9</v>
      </c>
      <c r="L12">
        <f t="shared" si="5"/>
        <v>1</v>
      </c>
    </row>
    <row r="13" spans="1:12">
      <c r="A13" t="str">
        <f t="shared" si="1"/>
        <v>12、教育管理事务</v>
      </c>
      <c r="B13" t="s">
        <v>113</v>
      </c>
      <c r="C13" t="s">
        <v>12</v>
      </c>
      <c r="D13" t="s">
        <v>41</v>
      </c>
      <c r="E13" s="1">
        <v>45000</v>
      </c>
      <c r="F13" s="1">
        <v>30000</v>
      </c>
      <c r="G13" s="1">
        <v>45000</v>
      </c>
      <c r="H13" s="1">
        <v>45000</v>
      </c>
      <c r="I13" s="1">
        <f t="shared" si="2"/>
        <v>3</v>
      </c>
      <c r="J13" s="1">
        <f t="shared" si="3"/>
        <v>4.5</v>
      </c>
      <c r="K13" s="1">
        <f t="shared" si="4"/>
        <v>4.5</v>
      </c>
      <c r="L13">
        <f t="shared" si="5"/>
        <v>1</v>
      </c>
    </row>
    <row r="14" spans="1:12">
      <c r="A14" t="str">
        <f t="shared" si="1"/>
        <v>13、成职民办管理经费</v>
      </c>
      <c r="B14" t="s">
        <v>114</v>
      </c>
      <c r="C14" t="s">
        <v>13</v>
      </c>
      <c r="D14" t="s">
        <v>42</v>
      </c>
      <c r="E14" s="1">
        <v>100347.2</v>
      </c>
      <c r="F14" s="1">
        <v>0</v>
      </c>
      <c r="G14" s="1">
        <v>100347.2</v>
      </c>
      <c r="H14" s="1">
        <v>100347.2</v>
      </c>
      <c r="I14" s="1">
        <f t="shared" si="2"/>
        <v>0</v>
      </c>
      <c r="J14" s="1">
        <f t="shared" si="3"/>
        <v>10.03472</v>
      </c>
      <c r="K14" s="1">
        <f t="shared" si="4"/>
        <v>10.03472</v>
      </c>
      <c r="L14">
        <f t="shared" si="5"/>
        <v>1</v>
      </c>
    </row>
    <row r="15" spans="1:12">
      <c r="A15" t="str">
        <f t="shared" si="1"/>
        <v>14、场馆开放经费</v>
      </c>
      <c r="B15" t="s">
        <v>115</v>
      </c>
      <c r="C15" t="s">
        <v>14</v>
      </c>
      <c r="D15" t="s">
        <v>43</v>
      </c>
      <c r="E15" s="1">
        <v>100000</v>
      </c>
      <c r="F15" s="1">
        <v>200000</v>
      </c>
      <c r="G15" s="1">
        <v>100000</v>
      </c>
      <c r="H15" s="1">
        <v>100000</v>
      </c>
      <c r="I15" s="1">
        <f t="shared" si="2"/>
        <v>20</v>
      </c>
      <c r="J15" s="1">
        <f t="shared" si="3"/>
        <v>10</v>
      </c>
      <c r="K15" s="1">
        <f t="shared" si="4"/>
        <v>10</v>
      </c>
      <c r="L15">
        <f t="shared" si="5"/>
        <v>1</v>
      </c>
    </row>
    <row r="16" spans="1:12">
      <c r="A16" t="str">
        <f t="shared" si="1"/>
        <v>15、班主任工作经费</v>
      </c>
      <c r="B16" t="s">
        <v>116</v>
      </c>
      <c r="C16" t="s">
        <v>15</v>
      </c>
      <c r="D16" t="s">
        <v>44</v>
      </c>
      <c r="E16" s="1">
        <v>230424</v>
      </c>
      <c r="F16" s="1">
        <v>291000</v>
      </c>
      <c r="G16" s="1">
        <v>230424</v>
      </c>
      <c r="H16" s="1">
        <v>230424</v>
      </c>
      <c r="I16" s="1">
        <f t="shared" si="2"/>
        <v>29.1</v>
      </c>
      <c r="J16" s="1">
        <f t="shared" si="3"/>
        <v>23.042400000000001</v>
      </c>
      <c r="K16" s="1">
        <f t="shared" si="4"/>
        <v>23.042400000000001</v>
      </c>
      <c r="L16">
        <f t="shared" si="5"/>
        <v>1</v>
      </c>
    </row>
    <row r="17" spans="1:12">
      <c r="A17" t="str">
        <f t="shared" si="1"/>
        <v>16、购买教育服务经费</v>
      </c>
      <c r="B17" t="s">
        <v>117</v>
      </c>
      <c r="C17" t="s">
        <v>16</v>
      </c>
      <c r="D17" t="s">
        <v>45</v>
      </c>
      <c r="E17" s="1">
        <v>2790237.49</v>
      </c>
      <c r="F17" s="1">
        <v>3183464</v>
      </c>
      <c r="G17" s="1">
        <v>2790237.49</v>
      </c>
      <c r="H17" s="1">
        <v>2790237.49</v>
      </c>
      <c r="I17" s="1">
        <f t="shared" si="2"/>
        <v>318.34640000000002</v>
      </c>
      <c r="J17" s="1">
        <f t="shared" si="3"/>
        <v>279.02374900000001</v>
      </c>
      <c r="K17" s="1">
        <f t="shared" si="4"/>
        <v>279.02374900000001</v>
      </c>
      <c r="L17">
        <f t="shared" si="5"/>
        <v>1</v>
      </c>
    </row>
    <row r="18" spans="1:12">
      <c r="A18" t="str">
        <f t="shared" si="1"/>
        <v>17、学生活动经费</v>
      </c>
      <c r="B18" t="s">
        <v>118</v>
      </c>
      <c r="C18" t="s">
        <v>17</v>
      </c>
      <c r="D18" t="s">
        <v>46</v>
      </c>
      <c r="E18" s="1">
        <v>108500</v>
      </c>
      <c r="F18" s="1">
        <v>108500</v>
      </c>
      <c r="G18" s="1">
        <v>108500</v>
      </c>
      <c r="H18" s="1">
        <v>108500</v>
      </c>
      <c r="I18" s="1">
        <f t="shared" si="2"/>
        <v>10.85</v>
      </c>
      <c r="J18" s="1">
        <f t="shared" si="3"/>
        <v>10.85</v>
      </c>
      <c r="K18" s="1">
        <f t="shared" si="4"/>
        <v>10.85</v>
      </c>
      <c r="L18">
        <f t="shared" si="5"/>
        <v>1</v>
      </c>
    </row>
    <row r="19" spans="1:12">
      <c r="A19" t="str">
        <f t="shared" si="1"/>
        <v>18、校园活动经费</v>
      </c>
      <c r="B19" t="s">
        <v>119</v>
      </c>
      <c r="C19" t="s">
        <v>18</v>
      </c>
      <c r="D19" t="s">
        <v>47</v>
      </c>
      <c r="E19" s="1">
        <v>165000</v>
      </c>
      <c r="F19" s="1">
        <v>165000</v>
      </c>
      <c r="G19" s="1">
        <v>165000</v>
      </c>
      <c r="H19" s="1">
        <v>165000</v>
      </c>
      <c r="I19" s="1">
        <f t="shared" si="2"/>
        <v>16.5</v>
      </c>
      <c r="J19" s="1">
        <f t="shared" si="3"/>
        <v>16.5</v>
      </c>
      <c r="K19" s="1">
        <f t="shared" si="4"/>
        <v>16.5</v>
      </c>
      <c r="L19">
        <f t="shared" si="5"/>
        <v>1</v>
      </c>
    </row>
    <row r="20" spans="1:12">
      <c r="A20" t="str">
        <f t="shared" si="1"/>
        <v>19、后勤管理经费</v>
      </c>
      <c r="B20" t="s">
        <v>120</v>
      </c>
      <c r="C20" t="s">
        <v>19</v>
      </c>
      <c r="D20" t="s">
        <v>48</v>
      </c>
      <c r="E20" s="1">
        <v>2537116.46</v>
      </c>
      <c r="F20" s="1">
        <v>2388260</v>
      </c>
      <c r="G20" s="1">
        <v>2537116.46</v>
      </c>
      <c r="H20" s="1">
        <v>2537116.46</v>
      </c>
      <c r="I20" s="1">
        <f t="shared" si="2"/>
        <v>238.82599999999999</v>
      </c>
      <c r="J20" s="1">
        <f t="shared" si="3"/>
        <v>253.711646</v>
      </c>
      <c r="K20" s="1">
        <f t="shared" si="4"/>
        <v>253.711646</v>
      </c>
      <c r="L20">
        <f t="shared" si="5"/>
        <v>1</v>
      </c>
    </row>
    <row r="21" spans="1:12">
      <c r="A21" t="str">
        <f t="shared" si="1"/>
        <v>20、教学教材资料经费</v>
      </c>
      <c r="B21" t="s">
        <v>121</v>
      </c>
      <c r="C21" t="s">
        <v>20</v>
      </c>
      <c r="D21" t="s">
        <v>49</v>
      </c>
      <c r="E21" s="1">
        <v>840000</v>
      </c>
      <c r="F21" s="1">
        <v>840000</v>
      </c>
      <c r="G21" s="1">
        <v>840000</v>
      </c>
      <c r="H21" s="1">
        <v>840000</v>
      </c>
      <c r="I21" s="1">
        <f t="shared" si="2"/>
        <v>84</v>
      </c>
      <c r="J21" s="1">
        <f t="shared" si="3"/>
        <v>84</v>
      </c>
      <c r="K21" s="1">
        <f t="shared" si="4"/>
        <v>84</v>
      </c>
      <c r="L21">
        <f t="shared" si="5"/>
        <v>1</v>
      </c>
    </row>
    <row r="22" spans="1:12">
      <c r="A22" t="str">
        <f t="shared" si="1"/>
        <v>21、校舍安全经费</v>
      </c>
      <c r="B22" t="s">
        <v>122</v>
      </c>
      <c r="C22" t="s">
        <v>21</v>
      </c>
      <c r="D22" t="s">
        <v>50</v>
      </c>
      <c r="E22" s="1">
        <v>244500</v>
      </c>
      <c r="F22" s="1">
        <v>244500</v>
      </c>
      <c r="G22" s="1">
        <v>244500</v>
      </c>
      <c r="H22" s="1">
        <v>244500</v>
      </c>
      <c r="I22" s="1">
        <f t="shared" si="2"/>
        <v>24.45</v>
      </c>
      <c r="J22" s="1">
        <f t="shared" si="3"/>
        <v>24.45</v>
      </c>
      <c r="K22" s="1">
        <f t="shared" si="4"/>
        <v>24.45</v>
      </c>
      <c r="L22">
        <f t="shared" si="5"/>
        <v>1</v>
      </c>
    </row>
    <row r="23" spans="1:12">
      <c r="A23" t="str">
        <f t="shared" si="1"/>
        <v>22、学校特色经费</v>
      </c>
      <c r="B23" t="s">
        <v>123</v>
      </c>
      <c r="C23" t="s">
        <v>22</v>
      </c>
      <c r="D23" t="s">
        <v>51</v>
      </c>
      <c r="E23" s="1">
        <v>246460</v>
      </c>
      <c r="F23" s="1">
        <v>250000</v>
      </c>
      <c r="G23" s="1">
        <v>246460</v>
      </c>
      <c r="H23" s="1">
        <v>246460</v>
      </c>
      <c r="I23" s="1">
        <f t="shared" si="2"/>
        <v>25</v>
      </c>
      <c r="J23" s="1">
        <f t="shared" si="3"/>
        <v>24.646000000000001</v>
      </c>
      <c r="K23" s="1">
        <f t="shared" si="4"/>
        <v>24.646000000000001</v>
      </c>
      <c r="L23">
        <f t="shared" si="5"/>
        <v>1</v>
      </c>
    </row>
    <row r="24" spans="1:12">
      <c r="A24" t="str">
        <f t="shared" si="1"/>
        <v>23、教育管理事务（教育费附加）</v>
      </c>
      <c r="B24" t="s">
        <v>124</v>
      </c>
      <c r="C24" t="s">
        <v>23</v>
      </c>
      <c r="D24" t="s">
        <v>363</v>
      </c>
      <c r="E24" s="1">
        <v>119410.73</v>
      </c>
      <c r="F24" s="1">
        <v>0</v>
      </c>
      <c r="G24" s="1">
        <v>119410.73</v>
      </c>
      <c r="H24" s="1">
        <v>119410.73</v>
      </c>
      <c r="I24" s="1">
        <f t="shared" si="2"/>
        <v>0</v>
      </c>
      <c r="J24" s="1">
        <f t="shared" si="3"/>
        <v>11.941072999999999</v>
      </c>
      <c r="K24" s="1">
        <f t="shared" si="4"/>
        <v>11.941072999999999</v>
      </c>
      <c r="L24">
        <f t="shared" si="5"/>
        <v>1</v>
      </c>
    </row>
    <row r="25" spans="1:12">
      <c r="A25" t="str">
        <f t="shared" si="1"/>
        <v>24、教育活动</v>
      </c>
      <c r="B25" t="s">
        <v>125</v>
      </c>
      <c r="C25" t="s">
        <v>24</v>
      </c>
      <c r="D25" t="s">
        <v>52</v>
      </c>
      <c r="E25" s="1">
        <v>30000</v>
      </c>
      <c r="F25" s="1">
        <v>0</v>
      </c>
      <c r="G25" s="1">
        <v>30000</v>
      </c>
      <c r="H25" s="1">
        <v>30000</v>
      </c>
      <c r="I25" s="1">
        <f t="shared" si="2"/>
        <v>0</v>
      </c>
      <c r="J25" s="1">
        <f t="shared" si="3"/>
        <v>3</v>
      </c>
      <c r="K25" s="1">
        <f t="shared" si="4"/>
        <v>3</v>
      </c>
      <c r="L25">
        <f t="shared" si="5"/>
        <v>1</v>
      </c>
    </row>
    <row r="26" spans="1:12">
      <c r="A26" t="str">
        <f t="shared" si="1"/>
        <v>25、2021年度南山教育科技项目课题资助经费</v>
      </c>
      <c r="B26" t="s">
        <v>126</v>
      </c>
      <c r="C26" t="s">
        <v>25</v>
      </c>
      <c r="D26" t="s">
        <v>53</v>
      </c>
      <c r="E26" s="1">
        <v>59988.56</v>
      </c>
      <c r="F26" s="1">
        <v>0</v>
      </c>
      <c r="G26" s="1">
        <v>59988.56</v>
      </c>
      <c r="H26" s="1">
        <v>59988.56</v>
      </c>
      <c r="I26" s="1">
        <f t="shared" si="2"/>
        <v>0</v>
      </c>
      <c r="J26" s="1">
        <f t="shared" si="3"/>
        <v>5.998856</v>
      </c>
      <c r="K26" s="1">
        <f t="shared" si="4"/>
        <v>5.998856</v>
      </c>
      <c r="L26">
        <f t="shared" si="5"/>
        <v>1</v>
      </c>
    </row>
    <row r="27" spans="1:12">
      <c r="A27" t="str">
        <f t="shared" si="1"/>
        <v>26、预算备用金</v>
      </c>
      <c r="B27" t="s">
        <v>127</v>
      </c>
      <c r="C27" t="s">
        <v>26</v>
      </c>
      <c r="D27" t="s">
        <v>54</v>
      </c>
      <c r="E27" s="1">
        <v>338849.73</v>
      </c>
      <c r="F27" s="1">
        <v>338850</v>
      </c>
      <c r="G27" s="1">
        <v>338849.73</v>
      </c>
      <c r="H27" s="1">
        <v>338849.73</v>
      </c>
      <c r="I27" s="1">
        <f t="shared" si="2"/>
        <v>33.884999999999998</v>
      </c>
      <c r="J27" s="1">
        <f t="shared" si="3"/>
        <v>33.884972999999995</v>
      </c>
      <c r="K27" s="1">
        <f t="shared" si="4"/>
        <v>33.884972999999995</v>
      </c>
      <c r="L27">
        <f t="shared" si="5"/>
        <v>1</v>
      </c>
    </row>
    <row r="28" spans="1:12">
      <c r="A28" t="str">
        <f t="shared" si="1"/>
        <v>27、名师工作室经费</v>
      </c>
      <c r="B28" t="s">
        <v>128</v>
      </c>
      <c r="C28" t="s">
        <v>27</v>
      </c>
      <c r="D28" t="s">
        <v>55</v>
      </c>
      <c r="E28" s="1">
        <v>29976</v>
      </c>
      <c r="F28" s="1">
        <v>0</v>
      </c>
      <c r="G28" s="1">
        <v>29976</v>
      </c>
      <c r="H28" s="1">
        <v>29976</v>
      </c>
      <c r="I28" s="1">
        <f t="shared" si="2"/>
        <v>0</v>
      </c>
      <c r="J28" s="1">
        <f t="shared" si="3"/>
        <v>2.9975999999999998</v>
      </c>
      <c r="K28" s="1">
        <f t="shared" si="4"/>
        <v>2.9975999999999998</v>
      </c>
      <c r="L28">
        <f t="shared" si="5"/>
        <v>1</v>
      </c>
    </row>
    <row r="29" spans="1:12">
      <c r="A29" t="str">
        <f t="shared" si="1"/>
        <v>28、校园修缮</v>
      </c>
      <c r="B29" t="s">
        <v>129</v>
      </c>
      <c r="C29" t="s">
        <v>28</v>
      </c>
      <c r="D29" t="s">
        <v>56</v>
      </c>
      <c r="E29" s="1">
        <v>2546876.5699999998</v>
      </c>
      <c r="F29" s="1">
        <v>2484250</v>
      </c>
      <c r="G29" s="1">
        <v>2546876.5699999998</v>
      </c>
      <c r="H29" s="1">
        <v>2546876.5699999998</v>
      </c>
      <c r="I29" s="1">
        <f t="shared" si="2"/>
        <v>248.42500000000001</v>
      </c>
      <c r="J29" s="1">
        <f t="shared" si="3"/>
        <v>254.68765699999997</v>
      </c>
      <c r="K29" s="1">
        <f t="shared" si="4"/>
        <v>254.68765699999997</v>
      </c>
      <c r="L29">
        <f t="shared" si="5"/>
        <v>1</v>
      </c>
    </row>
    <row r="30" spans="1:12">
      <c r="A30" t="str">
        <f t="shared" si="1"/>
        <v>29、教育教学设备</v>
      </c>
      <c r="B30" t="s">
        <v>130</v>
      </c>
      <c r="C30" t="s">
        <v>29</v>
      </c>
      <c r="D30" t="s">
        <v>57</v>
      </c>
      <c r="E30" s="1">
        <v>3828671</v>
      </c>
      <c r="F30" s="1">
        <v>3844900</v>
      </c>
      <c r="G30" s="1">
        <v>3828671</v>
      </c>
      <c r="H30" s="1">
        <v>3828671</v>
      </c>
      <c r="I30" s="1">
        <f t="shared" si="2"/>
        <v>384.49</v>
      </c>
      <c r="J30" s="1">
        <f t="shared" si="3"/>
        <v>382.86709999999999</v>
      </c>
      <c r="K30" s="1">
        <f t="shared" si="4"/>
        <v>382.86709999999999</v>
      </c>
      <c r="L30">
        <f t="shared" si="5"/>
        <v>1</v>
      </c>
    </row>
    <row r="31" spans="1:12">
      <c r="A31" t="str">
        <f t="shared" si="1"/>
        <v>30、文体专项经费</v>
      </c>
      <c r="B31" t="s">
        <v>131</v>
      </c>
      <c r="C31" t="s">
        <v>30</v>
      </c>
      <c r="D31" t="s">
        <v>63</v>
      </c>
      <c r="E31" s="1">
        <v>39600</v>
      </c>
      <c r="F31" s="1">
        <v>40000</v>
      </c>
      <c r="G31" s="1">
        <v>39600</v>
      </c>
      <c r="H31" s="1">
        <v>39600</v>
      </c>
      <c r="I31" s="1">
        <f t="shared" si="2"/>
        <v>4</v>
      </c>
      <c r="J31" s="1">
        <f t="shared" si="3"/>
        <v>3.96</v>
      </c>
      <c r="K31" s="1">
        <f t="shared" si="4"/>
        <v>3.96</v>
      </c>
      <c r="L31">
        <f t="shared" si="5"/>
        <v>1</v>
      </c>
    </row>
    <row r="32" spans="1:12">
      <c r="A32" t="str">
        <f t="shared" si="1"/>
        <v>31、对口专项经费</v>
      </c>
      <c r="B32" t="s">
        <v>132</v>
      </c>
      <c r="C32" t="s">
        <v>31</v>
      </c>
      <c r="D32" t="s">
        <v>64</v>
      </c>
      <c r="E32" s="1">
        <v>20000</v>
      </c>
      <c r="F32" s="1">
        <v>0</v>
      </c>
      <c r="G32" s="1">
        <v>20000</v>
      </c>
      <c r="H32" s="1">
        <v>20000</v>
      </c>
      <c r="I32" s="1">
        <f t="shared" si="2"/>
        <v>0</v>
      </c>
      <c r="J32" s="1">
        <f t="shared" si="3"/>
        <v>2</v>
      </c>
      <c r="K32" s="1">
        <f t="shared" si="4"/>
        <v>2</v>
      </c>
      <c r="L32">
        <f t="shared" si="5"/>
        <v>1</v>
      </c>
    </row>
    <row r="33" spans="1:11">
      <c r="A33" t="str">
        <f t="shared" ref="A33" si="6">C33&amp;D33</f>
        <v>32、老干部活动经费</v>
      </c>
      <c r="B33" t="s">
        <v>133</v>
      </c>
      <c r="C33" t="s">
        <v>32</v>
      </c>
      <c r="D33" t="s">
        <v>414</v>
      </c>
      <c r="E33" s="1">
        <v>233893</v>
      </c>
      <c r="F33" s="1">
        <v>276497</v>
      </c>
      <c r="G33" s="1">
        <v>233893</v>
      </c>
      <c r="H33" s="1">
        <v>233893</v>
      </c>
      <c r="I33" s="1">
        <f t="shared" ref="I33" si="7">F33/10000</f>
        <v>27.649699999999999</v>
      </c>
      <c r="J33" s="1">
        <f t="shared" ref="J33" si="8">G33/10000</f>
        <v>23.389299999999999</v>
      </c>
      <c r="K33" s="1">
        <f t="shared" ref="K33" si="9">H33/10000</f>
        <v>23.389299999999999</v>
      </c>
    </row>
    <row r="34" spans="1:11">
      <c r="E34" s="1">
        <f t="shared" ref="E34:K34" si="10">SUM(E2:E33)</f>
        <v>27587072.539999999</v>
      </c>
      <c r="F34" s="1">
        <f t="shared" si="10"/>
        <v>24891325</v>
      </c>
      <c r="G34" s="1">
        <f t="shared" si="10"/>
        <v>27629390.039999999</v>
      </c>
      <c r="H34" s="1">
        <f t="shared" si="10"/>
        <v>27587072.539999999</v>
      </c>
      <c r="I34" s="1">
        <f t="shared" si="10"/>
        <v>2489.1324999999997</v>
      </c>
      <c r="J34" s="1">
        <f t="shared" si="10"/>
        <v>2762.9390040000003</v>
      </c>
      <c r="K34" s="1">
        <f t="shared" si="10"/>
        <v>2758.7072540000004</v>
      </c>
    </row>
    <row r="35" spans="1:11">
      <c r="E35"/>
    </row>
    <row r="36" spans="1:11">
      <c r="E36"/>
    </row>
    <row r="37" spans="1:11">
      <c r="E37"/>
      <c r="F37" s="15">
        <f>219/226</f>
        <v>0.96902654867256632</v>
      </c>
    </row>
    <row r="38" spans="1:11">
      <c r="E38"/>
    </row>
    <row r="39" spans="1:11">
      <c r="E39"/>
    </row>
    <row r="40" spans="1:11">
      <c r="E40"/>
    </row>
    <row r="41" spans="1:11">
      <c r="E41"/>
    </row>
    <row r="42" spans="1:11">
      <c r="E42"/>
    </row>
    <row r="43" spans="1:11">
      <c r="E43"/>
    </row>
    <row r="44" spans="1:11">
      <c r="E44"/>
    </row>
    <row r="45" spans="1:11">
      <c r="E45"/>
    </row>
    <row r="46" spans="1:11">
      <c r="E46"/>
    </row>
    <row r="47" spans="1:11">
      <c r="E47"/>
    </row>
    <row r="48" spans="1:11">
      <c r="E48"/>
    </row>
    <row r="49" spans="5:5">
      <c r="E49"/>
    </row>
    <row r="50" spans="5:5">
      <c r="E50"/>
    </row>
    <row r="51" spans="5:5">
      <c r="E51"/>
    </row>
  </sheetData>
  <phoneticPr fontId="2" type="noConversion"/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B9174-C3B9-4AF3-95D7-AD73DE9A51E1}">
  <dimension ref="A1:I32"/>
  <sheetViews>
    <sheetView view="pageBreakPreview" zoomScale="60" zoomScaleNormal="100" workbookViewId="0">
      <selection activeCell="I13" sqref="I13:I14"/>
    </sheetView>
  </sheetViews>
  <sheetFormatPr defaultColWidth="11" defaultRowHeight="35.1" customHeight="1"/>
  <cols>
    <col min="1" max="4" width="11" style="4"/>
    <col min="5" max="5" width="23" style="4" customWidth="1"/>
    <col min="6" max="6" width="11" style="4"/>
    <col min="7" max="7" width="11.875" style="4" customWidth="1"/>
    <col min="8" max="8" width="13.5" style="4" customWidth="1"/>
    <col min="9" max="16384" width="11" style="4"/>
  </cols>
  <sheetData>
    <row r="1" spans="1:9" ht="35.1" customHeight="1">
      <c r="A1" s="3" t="s">
        <v>144</v>
      </c>
    </row>
    <row r="2" spans="1:9" ht="27.95" customHeight="1">
      <c r="A2" s="17" t="s">
        <v>68</v>
      </c>
      <c r="B2" s="17"/>
      <c r="C2" s="17"/>
      <c r="D2" s="17"/>
      <c r="E2" s="17"/>
      <c r="F2" s="17"/>
      <c r="G2" s="17"/>
      <c r="H2" s="17"/>
      <c r="I2" s="16"/>
    </row>
    <row r="3" spans="1:9" ht="15" customHeight="1">
      <c r="A3" s="18"/>
      <c r="B3" s="18"/>
      <c r="C3" s="18"/>
      <c r="D3" s="18"/>
      <c r="E3" s="18"/>
      <c r="F3" s="18"/>
      <c r="G3" s="18"/>
      <c r="H3" s="18"/>
      <c r="I3" s="16"/>
    </row>
    <row r="4" spans="1:9" ht="24" customHeight="1">
      <c r="A4" s="19" t="s">
        <v>69</v>
      </c>
      <c r="B4" s="19"/>
      <c r="C4" s="19"/>
      <c r="D4" s="19"/>
      <c r="E4" s="19"/>
      <c r="F4" s="19"/>
      <c r="G4" s="19"/>
      <c r="H4" s="19"/>
      <c r="I4" s="16"/>
    </row>
    <row r="5" spans="1:9" ht="23.1" customHeight="1">
      <c r="A5" s="20" t="s">
        <v>101</v>
      </c>
      <c r="B5" s="20"/>
      <c r="C5" s="20"/>
      <c r="D5" s="20"/>
      <c r="E5" s="20"/>
      <c r="F5" s="20"/>
      <c r="G5" s="20"/>
      <c r="H5" s="20"/>
      <c r="I5" s="5"/>
    </row>
    <row r="6" spans="1:9" ht="35.1" customHeight="1">
      <c r="A6" s="6" t="s">
        <v>70</v>
      </c>
      <c r="B6" s="21" t="str">
        <f>VLOOKUP(A1,汇总表!B1:D32,3,FALSE)</f>
        <v>高中教育管理经费</v>
      </c>
      <c r="C6" s="21"/>
      <c r="D6" s="21" t="s">
        <v>71</v>
      </c>
      <c r="E6" s="21"/>
      <c r="F6" s="21"/>
      <c r="G6" s="21" t="s">
        <v>72</v>
      </c>
      <c r="H6" s="21"/>
      <c r="I6" s="5"/>
    </row>
    <row r="7" spans="1:9" ht="35.1" customHeight="1">
      <c r="A7" s="21" t="s">
        <v>73</v>
      </c>
      <c r="B7" s="21"/>
      <c r="C7" s="21" t="s">
        <v>74</v>
      </c>
      <c r="D7" s="21"/>
      <c r="E7" s="21"/>
      <c r="F7" s="21" t="s">
        <v>75</v>
      </c>
      <c r="G7" s="22" t="s">
        <v>76</v>
      </c>
      <c r="H7" s="21" t="s">
        <v>77</v>
      </c>
      <c r="I7" s="16"/>
    </row>
    <row r="8" spans="1:9" ht="35.1" customHeight="1">
      <c r="A8" s="21"/>
      <c r="B8" s="21"/>
      <c r="C8" s="21"/>
      <c r="D8" s="21"/>
      <c r="E8" s="21"/>
      <c r="F8" s="21"/>
      <c r="G8" s="23"/>
      <c r="H8" s="21"/>
      <c r="I8" s="16"/>
    </row>
    <row r="9" spans="1:9" ht="35.1" customHeight="1">
      <c r="A9" s="24" t="s">
        <v>78</v>
      </c>
      <c r="B9" s="24"/>
      <c r="C9" s="25">
        <f>VLOOKUP(B6,汇总表!D1:K32,6,FALSE)</f>
        <v>285.60000000000002</v>
      </c>
      <c r="D9" s="25"/>
      <c r="E9" s="25"/>
      <c r="F9" s="7">
        <f>C9</f>
        <v>285.60000000000002</v>
      </c>
      <c r="G9" s="7">
        <v>0</v>
      </c>
      <c r="H9" s="7">
        <v>0</v>
      </c>
      <c r="I9" s="5"/>
    </row>
    <row r="10" spans="1:9" ht="35.1" customHeight="1">
      <c r="A10" s="24" t="s">
        <v>79</v>
      </c>
      <c r="B10" s="24"/>
      <c r="C10" s="25">
        <f>VLOOKUP(B6,汇总表!D1:K32,7,FALSE)</f>
        <v>400.32619999999997</v>
      </c>
      <c r="D10" s="25"/>
      <c r="E10" s="25"/>
      <c r="F10" s="7">
        <f>C10</f>
        <v>400.32619999999997</v>
      </c>
      <c r="G10" s="7">
        <v>0</v>
      </c>
      <c r="H10" s="7">
        <v>0</v>
      </c>
      <c r="I10" s="5"/>
    </row>
    <row r="11" spans="1:9" ht="35.1" customHeight="1">
      <c r="A11" s="24" t="s">
        <v>80</v>
      </c>
      <c r="B11" s="24"/>
      <c r="C11" s="25">
        <f>VLOOKUP(B6,汇总表!D1:K32,8,FALSE)</f>
        <v>400.32619999999997</v>
      </c>
      <c r="D11" s="25"/>
      <c r="E11" s="25"/>
      <c r="F11" s="7">
        <f>C11</f>
        <v>400.32619999999997</v>
      </c>
      <c r="G11" s="7">
        <v>0</v>
      </c>
      <c r="H11" s="7">
        <v>0</v>
      </c>
      <c r="I11" s="5"/>
    </row>
    <row r="12" spans="1:9" ht="35.1" customHeight="1">
      <c r="A12" s="24" t="s">
        <v>81</v>
      </c>
      <c r="B12" s="24"/>
      <c r="C12" s="26">
        <f>C11/C10</f>
        <v>1</v>
      </c>
      <c r="D12" s="26"/>
      <c r="E12" s="26"/>
      <c r="F12" s="8">
        <f>C12</f>
        <v>1</v>
      </c>
      <c r="G12" s="7">
        <v>0</v>
      </c>
      <c r="H12" s="7">
        <v>0</v>
      </c>
      <c r="I12" s="5"/>
    </row>
    <row r="13" spans="1:9" ht="35.1" customHeight="1">
      <c r="A13" s="21" t="s">
        <v>82</v>
      </c>
      <c r="B13" s="21" t="s">
        <v>83</v>
      </c>
      <c r="C13" s="21" t="s">
        <v>82</v>
      </c>
      <c r="D13" s="21"/>
      <c r="E13" s="21" t="s">
        <v>84</v>
      </c>
      <c r="F13" s="21" t="s">
        <v>85</v>
      </c>
      <c r="G13" s="22" t="s">
        <v>86</v>
      </c>
      <c r="H13" s="22" t="s">
        <v>87</v>
      </c>
      <c r="I13" s="16"/>
    </row>
    <row r="14" spans="1:9" ht="35.1" customHeight="1">
      <c r="A14" s="21"/>
      <c r="B14" s="21"/>
      <c r="C14" s="21"/>
      <c r="D14" s="21"/>
      <c r="E14" s="21"/>
      <c r="F14" s="21"/>
      <c r="G14" s="23"/>
      <c r="H14" s="23"/>
      <c r="I14" s="16"/>
    </row>
    <row r="15" spans="1:9" ht="35.1" customHeight="1">
      <c r="A15" s="21"/>
      <c r="B15" s="21" t="s">
        <v>88</v>
      </c>
      <c r="C15" s="21" t="s">
        <v>89</v>
      </c>
      <c r="D15" s="21"/>
      <c r="E15" s="9" t="s">
        <v>226</v>
      </c>
      <c r="F15" s="9">
        <v>92</v>
      </c>
      <c r="G15" s="9">
        <v>92</v>
      </c>
      <c r="H15" s="9" t="s">
        <v>90</v>
      </c>
      <c r="I15" s="5"/>
    </row>
    <row r="16" spans="1:9" ht="35.1" customHeight="1">
      <c r="A16" s="21"/>
      <c r="B16" s="21"/>
      <c r="C16" s="21" t="s">
        <v>91</v>
      </c>
      <c r="D16" s="21"/>
      <c r="E16" s="9" t="s">
        <v>212</v>
      </c>
      <c r="F16" s="10">
        <v>1</v>
      </c>
      <c r="G16" s="10">
        <v>1</v>
      </c>
      <c r="H16" s="9" t="s">
        <v>90</v>
      </c>
      <c r="I16" s="5"/>
    </row>
    <row r="17" spans="1:9" ht="35.1" customHeight="1">
      <c r="A17" s="21"/>
      <c r="B17" s="21"/>
      <c r="C17" s="21" t="s">
        <v>92</v>
      </c>
      <c r="D17" s="21"/>
      <c r="E17" s="9" t="s">
        <v>184</v>
      </c>
      <c r="F17" s="9" t="s">
        <v>171</v>
      </c>
      <c r="G17" s="10">
        <v>1</v>
      </c>
      <c r="H17" s="9" t="s">
        <v>90</v>
      </c>
      <c r="I17" s="5"/>
    </row>
    <row r="18" spans="1:9" ht="35.1" customHeight="1">
      <c r="A18" s="21"/>
      <c r="B18" s="21"/>
      <c r="C18" s="24" t="s">
        <v>93</v>
      </c>
      <c r="D18" s="24"/>
      <c r="E18" s="9" t="s">
        <v>311</v>
      </c>
      <c r="F18" s="11" t="s">
        <v>312</v>
      </c>
      <c r="G18" s="11" t="s">
        <v>312</v>
      </c>
      <c r="H18" s="9" t="s">
        <v>90</v>
      </c>
      <c r="I18" s="5"/>
    </row>
    <row r="19" spans="1:9" ht="35.1" customHeight="1">
      <c r="A19" s="21"/>
      <c r="B19" s="21" t="s">
        <v>94</v>
      </c>
      <c r="C19" s="21" t="s">
        <v>95</v>
      </c>
      <c r="D19" s="21"/>
      <c r="E19" s="9" t="s">
        <v>310</v>
      </c>
      <c r="F19" s="9" t="s">
        <v>173</v>
      </c>
      <c r="G19" s="10">
        <v>0.98</v>
      </c>
      <c r="H19" s="9" t="s">
        <v>90</v>
      </c>
      <c r="I19" s="5"/>
    </row>
    <row r="20" spans="1:9" ht="35.1" customHeight="1">
      <c r="A20" s="21"/>
      <c r="B20" s="21"/>
      <c r="C20" s="21" t="s">
        <v>96</v>
      </c>
      <c r="D20" s="21"/>
      <c r="E20" s="9" t="s">
        <v>97</v>
      </c>
      <c r="F20" s="9" t="s">
        <v>97</v>
      </c>
      <c r="G20" s="9" t="s">
        <v>97</v>
      </c>
      <c r="H20" s="9" t="s">
        <v>97</v>
      </c>
      <c r="I20" s="5"/>
    </row>
    <row r="21" spans="1:9" ht="35.1" customHeight="1">
      <c r="A21" s="21"/>
      <c r="B21" s="21"/>
      <c r="C21" s="21" t="s">
        <v>98</v>
      </c>
      <c r="D21" s="21"/>
      <c r="E21" s="9" t="s">
        <v>97</v>
      </c>
      <c r="F21" s="9" t="s">
        <v>97</v>
      </c>
      <c r="G21" s="9" t="s">
        <v>97</v>
      </c>
      <c r="H21" s="9" t="s">
        <v>97</v>
      </c>
      <c r="I21" s="5"/>
    </row>
    <row r="22" spans="1:9" ht="35.1" customHeight="1">
      <c r="A22" s="21"/>
      <c r="B22" s="21"/>
      <c r="C22" s="21" t="s">
        <v>99</v>
      </c>
      <c r="D22" s="21"/>
      <c r="E22" s="9" t="s">
        <v>229</v>
      </c>
      <c r="F22" s="9" t="s">
        <v>100</v>
      </c>
      <c r="G22" s="10">
        <v>0.96</v>
      </c>
      <c r="H22" s="9" t="s">
        <v>90</v>
      </c>
      <c r="I22" s="5"/>
    </row>
    <row r="23" spans="1:9" ht="35.1" customHeight="1">
      <c r="A23" s="12" t="s">
        <v>135</v>
      </c>
    </row>
    <row r="25" spans="1:9" ht="35.1" customHeight="1">
      <c r="B25" s="13"/>
      <c r="C25" s="13"/>
      <c r="D25" s="13"/>
      <c r="E25" s="13"/>
    </row>
    <row r="26" spans="1:9" ht="35.1" customHeight="1">
      <c r="B26" s="13"/>
      <c r="C26" s="13"/>
      <c r="D26" s="13"/>
      <c r="E26" s="14"/>
    </row>
    <row r="27" spans="1:9" ht="35.1" customHeight="1">
      <c r="B27" s="13"/>
      <c r="C27" s="13"/>
      <c r="D27" s="13"/>
      <c r="E27" s="13"/>
    </row>
    <row r="28" spans="1:9" ht="35.1" customHeight="1">
      <c r="B28" s="13"/>
      <c r="C28" s="13"/>
      <c r="D28" s="13"/>
      <c r="E28" s="13"/>
    </row>
    <row r="29" spans="1:9" ht="35.1" customHeight="1">
      <c r="B29" s="13"/>
      <c r="C29" s="13"/>
      <c r="D29" s="13"/>
      <c r="E29" s="13"/>
    </row>
    <row r="30" spans="1:9" ht="35.1" customHeight="1">
      <c r="B30" s="13"/>
      <c r="C30" s="13"/>
      <c r="D30" s="13"/>
      <c r="E30" s="13"/>
    </row>
    <row r="31" spans="1:9" ht="35.1" customHeight="1">
      <c r="B31" s="13"/>
      <c r="C31" s="13"/>
      <c r="D31" s="13"/>
      <c r="E31" s="14"/>
    </row>
    <row r="32" spans="1:9" ht="35.1" customHeight="1">
      <c r="B32" s="13"/>
      <c r="C32" s="13"/>
      <c r="D32" s="13"/>
      <c r="E32" s="13"/>
    </row>
  </sheetData>
  <mergeCells count="40">
    <mergeCell ref="F13:F14"/>
    <mergeCell ref="G13:G14"/>
    <mergeCell ref="H13:H14"/>
    <mergeCell ref="I13:I14"/>
    <mergeCell ref="A12:B12"/>
    <mergeCell ref="C12:E12"/>
    <mergeCell ref="A13:A22"/>
    <mergeCell ref="B13:B14"/>
    <mergeCell ref="C13:D14"/>
    <mergeCell ref="E13:E14"/>
    <mergeCell ref="B19:B22"/>
    <mergeCell ref="C19:D19"/>
    <mergeCell ref="C20:D20"/>
    <mergeCell ref="C21:D21"/>
    <mergeCell ref="B15:B18"/>
    <mergeCell ref="C15:D15"/>
    <mergeCell ref="C16:D16"/>
    <mergeCell ref="C17:D17"/>
    <mergeCell ref="C18:D18"/>
    <mergeCell ref="C22:D22"/>
    <mergeCell ref="A9:B9"/>
    <mergeCell ref="C9:E9"/>
    <mergeCell ref="A10:B10"/>
    <mergeCell ref="C10:E10"/>
    <mergeCell ref="A11:B11"/>
    <mergeCell ref="C11:E11"/>
    <mergeCell ref="I7:I8"/>
    <mergeCell ref="A2:H2"/>
    <mergeCell ref="I2:I4"/>
    <mergeCell ref="A3:H3"/>
    <mergeCell ref="A4:H4"/>
    <mergeCell ref="A5:H5"/>
    <mergeCell ref="B6:C6"/>
    <mergeCell ref="D6:F6"/>
    <mergeCell ref="G6:H6"/>
    <mergeCell ref="A7:B8"/>
    <mergeCell ref="C7:E8"/>
    <mergeCell ref="F7:F8"/>
    <mergeCell ref="G7:G8"/>
    <mergeCell ref="H7:H8"/>
  </mergeCells>
  <phoneticPr fontId="2" type="noConversion"/>
  <pageMargins left="0.7" right="0.7" top="0.75" bottom="0.75" header="0.3" footer="0.3"/>
  <pageSetup paperSize="9" scale="79" orientation="portrait" r:id="rId1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BB724-18B0-446A-BB8B-A4C398EA5B78}">
  <dimension ref="A1:I23"/>
  <sheetViews>
    <sheetView view="pageBreakPreview" zoomScale="60" zoomScaleNormal="100" workbookViewId="0">
      <selection activeCell="I13" sqref="I13:I14"/>
    </sheetView>
  </sheetViews>
  <sheetFormatPr defaultColWidth="11" defaultRowHeight="35.1" customHeight="1"/>
  <cols>
    <col min="1" max="4" width="11" style="4"/>
    <col min="5" max="5" width="23" style="4" customWidth="1"/>
    <col min="6" max="6" width="11" style="4"/>
    <col min="7" max="7" width="11.875" style="4" customWidth="1"/>
    <col min="8" max="8" width="13.5" style="4" customWidth="1"/>
    <col min="9" max="16384" width="11" style="4"/>
  </cols>
  <sheetData>
    <row r="1" spans="1:9" ht="35.1" customHeight="1">
      <c r="A1" s="3" t="s">
        <v>145</v>
      </c>
    </row>
    <row r="2" spans="1:9" ht="27.95" customHeight="1">
      <c r="A2" s="17" t="s">
        <v>68</v>
      </c>
      <c r="B2" s="17"/>
      <c r="C2" s="17"/>
      <c r="D2" s="17"/>
      <c r="E2" s="17"/>
      <c r="F2" s="17"/>
      <c r="G2" s="17"/>
      <c r="H2" s="17"/>
      <c r="I2" s="16"/>
    </row>
    <row r="3" spans="1:9" ht="15" customHeight="1">
      <c r="A3" s="18"/>
      <c r="B3" s="18"/>
      <c r="C3" s="18"/>
      <c r="D3" s="18"/>
      <c r="E3" s="18"/>
      <c r="F3" s="18"/>
      <c r="G3" s="18"/>
      <c r="H3" s="18"/>
      <c r="I3" s="16"/>
    </row>
    <row r="4" spans="1:9" ht="24" customHeight="1">
      <c r="A4" s="19" t="s">
        <v>69</v>
      </c>
      <c r="B4" s="19"/>
      <c r="C4" s="19"/>
      <c r="D4" s="19"/>
      <c r="E4" s="19"/>
      <c r="F4" s="19"/>
      <c r="G4" s="19"/>
      <c r="H4" s="19"/>
      <c r="I4" s="16"/>
    </row>
    <row r="5" spans="1:9" ht="23.1" customHeight="1">
      <c r="A5" s="20" t="s">
        <v>101</v>
      </c>
      <c r="B5" s="20"/>
      <c r="C5" s="20"/>
      <c r="D5" s="20"/>
      <c r="E5" s="20"/>
      <c r="F5" s="20"/>
      <c r="G5" s="20"/>
      <c r="H5" s="20"/>
      <c r="I5" s="5"/>
    </row>
    <row r="6" spans="1:9" ht="35.1" customHeight="1">
      <c r="A6" s="6" t="s">
        <v>70</v>
      </c>
      <c r="B6" s="21" t="str">
        <f>VLOOKUP(A1,汇总表!B1:D32,3,FALSE)</f>
        <v>基础教育经费</v>
      </c>
      <c r="C6" s="21"/>
      <c r="D6" s="21" t="s">
        <v>71</v>
      </c>
      <c r="E6" s="21"/>
      <c r="F6" s="21"/>
      <c r="G6" s="21" t="s">
        <v>72</v>
      </c>
      <c r="H6" s="21"/>
      <c r="I6" s="5"/>
    </row>
    <row r="7" spans="1:9" ht="35.1" customHeight="1">
      <c r="A7" s="21" t="s">
        <v>73</v>
      </c>
      <c r="B7" s="21"/>
      <c r="C7" s="21" t="s">
        <v>74</v>
      </c>
      <c r="D7" s="21"/>
      <c r="E7" s="21"/>
      <c r="F7" s="21" t="s">
        <v>75</v>
      </c>
      <c r="G7" s="22" t="s">
        <v>76</v>
      </c>
      <c r="H7" s="21" t="s">
        <v>77</v>
      </c>
      <c r="I7" s="16"/>
    </row>
    <row r="8" spans="1:9" ht="35.1" customHeight="1">
      <c r="A8" s="21"/>
      <c r="B8" s="21"/>
      <c r="C8" s="21"/>
      <c r="D8" s="21"/>
      <c r="E8" s="21"/>
      <c r="F8" s="21"/>
      <c r="G8" s="23"/>
      <c r="H8" s="21"/>
      <c r="I8" s="16"/>
    </row>
    <row r="9" spans="1:9" ht="35.1" customHeight="1">
      <c r="A9" s="24" t="s">
        <v>78</v>
      </c>
      <c r="B9" s="24"/>
      <c r="C9" s="25">
        <f>VLOOKUP(B6,汇总表!D1:K32,6,FALSE)</f>
        <v>0</v>
      </c>
      <c r="D9" s="25"/>
      <c r="E9" s="25"/>
      <c r="F9" s="7">
        <f>C9</f>
        <v>0</v>
      </c>
      <c r="G9" s="7">
        <v>0</v>
      </c>
      <c r="H9" s="7">
        <v>0</v>
      </c>
      <c r="I9" s="5"/>
    </row>
    <row r="10" spans="1:9" ht="35.1" customHeight="1">
      <c r="A10" s="24" t="s">
        <v>79</v>
      </c>
      <c r="B10" s="24"/>
      <c r="C10" s="25">
        <f>VLOOKUP(B6,汇总表!D1:K32,7,FALSE)</f>
        <v>9</v>
      </c>
      <c r="D10" s="25"/>
      <c r="E10" s="25"/>
      <c r="F10" s="7">
        <f>C10</f>
        <v>9</v>
      </c>
      <c r="G10" s="7">
        <v>0</v>
      </c>
      <c r="H10" s="7">
        <v>0</v>
      </c>
      <c r="I10" s="5"/>
    </row>
    <row r="11" spans="1:9" ht="35.1" customHeight="1">
      <c r="A11" s="24" t="s">
        <v>80</v>
      </c>
      <c r="B11" s="24"/>
      <c r="C11" s="25">
        <f>VLOOKUP(B6,汇总表!D1:K32,8,FALSE)</f>
        <v>9</v>
      </c>
      <c r="D11" s="25"/>
      <c r="E11" s="25"/>
      <c r="F11" s="7">
        <f>C11</f>
        <v>9</v>
      </c>
      <c r="G11" s="7">
        <v>0</v>
      </c>
      <c r="H11" s="7">
        <v>0</v>
      </c>
      <c r="I11" s="5"/>
    </row>
    <row r="12" spans="1:9" ht="35.1" customHeight="1">
      <c r="A12" s="24" t="s">
        <v>81</v>
      </c>
      <c r="B12" s="24"/>
      <c r="C12" s="26">
        <f>C11/C10</f>
        <v>1</v>
      </c>
      <c r="D12" s="26"/>
      <c r="E12" s="26"/>
      <c r="F12" s="8">
        <f>C12</f>
        <v>1</v>
      </c>
      <c r="G12" s="7">
        <v>0</v>
      </c>
      <c r="H12" s="7">
        <v>0</v>
      </c>
      <c r="I12" s="5"/>
    </row>
    <row r="13" spans="1:9" ht="35.1" customHeight="1">
      <c r="A13" s="21" t="s">
        <v>82</v>
      </c>
      <c r="B13" s="21" t="s">
        <v>83</v>
      </c>
      <c r="C13" s="21" t="s">
        <v>82</v>
      </c>
      <c r="D13" s="21"/>
      <c r="E13" s="21" t="s">
        <v>84</v>
      </c>
      <c r="F13" s="21" t="s">
        <v>85</v>
      </c>
      <c r="G13" s="22" t="s">
        <v>86</v>
      </c>
      <c r="H13" s="22" t="s">
        <v>87</v>
      </c>
      <c r="I13" s="16"/>
    </row>
    <row r="14" spans="1:9" ht="35.1" customHeight="1">
      <c r="A14" s="21"/>
      <c r="B14" s="21"/>
      <c r="C14" s="21"/>
      <c r="D14" s="21"/>
      <c r="E14" s="21"/>
      <c r="F14" s="21"/>
      <c r="G14" s="23"/>
      <c r="H14" s="23"/>
      <c r="I14" s="16"/>
    </row>
    <row r="15" spans="1:9" ht="35.1" customHeight="1">
      <c r="A15" s="21"/>
      <c r="B15" s="21" t="s">
        <v>88</v>
      </c>
      <c r="C15" s="21" t="s">
        <v>89</v>
      </c>
      <c r="D15" s="21"/>
      <c r="E15" s="9" t="s">
        <v>356</v>
      </c>
      <c r="F15" s="9" t="s">
        <v>358</v>
      </c>
      <c r="G15" s="9" t="s">
        <v>358</v>
      </c>
      <c r="H15" s="9" t="s">
        <v>90</v>
      </c>
      <c r="I15" s="5"/>
    </row>
    <row r="16" spans="1:9" ht="35.1" customHeight="1">
      <c r="A16" s="21"/>
      <c r="B16" s="21"/>
      <c r="C16" s="21" t="s">
        <v>91</v>
      </c>
      <c r="D16" s="21"/>
      <c r="E16" s="9" t="s">
        <v>359</v>
      </c>
      <c r="F16" s="10">
        <v>1</v>
      </c>
      <c r="G16" s="10">
        <v>1</v>
      </c>
      <c r="H16" s="9" t="s">
        <v>90</v>
      </c>
      <c r="I16" s="5"/>
    </row>
    <row r="17" spans="1:9" ht="35.1" customHeight="1">
      <c r="A17" s="21"/>
      <c r="B17" s="21"/>
      <c r="C17" s="21" t="s">
        <v>92</v>
      </c>
      <c r="D17" s="21"/>
      <c r="E17" s="9" t="s">
        <v>360</v>
      </c>
      <c r="F17" s="10">
        <v>1</v>
      </c>
      <c r="G17" s="10">
        <v>1</v>
      </c>
      <c r="H17" s="9" t="s">
        <v>90</v>
      </c>
      <c r="I17" s="5"/>
    </row>
    <row r="18" spans="1:9" ht="35.1" customHeight="1">
      <c r="A18" s="21"/>
      <c r="B18" s="21"/>
      <c r="C18" s="24" t="s">
        <v>93</v>
      </c>
      <c r="D18" s="24"/>
      <c r="E18" s="9" t="s">
        <v>361</v>
      </c>
      <c r="F18" s="11" t="s">
        <v>282</v>
      </c>
      <c r="G18" s="11" t="s">
        <v>282</v>
      </c>
      <c r="H18" s="9" t="s">
        <v>90</v>
      </c>
      <c r="I18" s="5"/>
    </row>
    <row r="19" spans="1:9" ht="35.1" customHeight="1">
      <c r="A19" s="21"/>
      <c r="B19" s="21" t="s">
        <v>94</v>
      </c>
      <c r="C19" s="21" t="s">
        <v>95</v>
      </c>
      <c r="D19" s="21"/>
      <c r="E19" s="9" t="s">
        <v>362</v>
      </c>
      <c r="F19" s="10" t="s">
        <v>354</v>
      </c>
      <c r="G19" s="10">
        <v>0.98</v>
      </c>
      <c r="H19" s="9" t="s">
        <v>90</v>
      </c>
      <c r="I19" s="5"/>
    </row>
    <row r="20" spans="1:9" ht="35.1" customHeight="1">
      <c r="A20" s="21"/>
      <c r="B20" s="21"/>
      <c r="C20" s="21" t="s">
        <v>96</v>
      </c>
      <c r="D20" s="21"/>
      <c r="E20" s="9" t="s">
        <v>97</v>
      </c>
      <c r="F20" s="9" t="s">
        <v>97</v>
      </c>
      <c r="G20" s="9" t="s">
        <v>97</v>
      </c>
      <c r="H20" s="9" t="s">
        <v>97</v>
      </c>
      <c r="I20" s="5"/>
    </row>
    <row r="21" spans="1:9" ht="35.1" customHeight="1">
      <c r="A21" s="21"/>
      <c r="B21" s="21"/>
      <c r="C21" s="21" t="s">
        <v>98</v>
      </c>
      <c r="D21" s="21"/>
      <c r="E21" s="9" t="s">
        <v>97</v>
      </c>
      <c r="F21" s="9" t="s">
        <v>97</v>
      </c>
      <c r="G21" s="9" t="s">
        <v>97</v>
      </c>
      <c r="H21" s="9" t="s">
        <v>97</v>
      </c>
      <c r="I21" s="5"/>
    </row>
    <row r="22" spans="1:9" ht="35.1" customHeight="1">
      <c r="A22" s="21"/>
      <c r="B22" s="21"/>
      <c r="C22" s="21" t="s">
        <v>99</v>
      </c>
      <c r="D22" s="21"/>
      <c r="E22" s="9" t="s">
        <v>320</v>
      </c>
      <c r="F22" s="9" t="s">
        <v>100</v>
      </c>
      <c r="G22" s="10">
        <v>0.96</v>
      </c>
      <c r="H22" s="9" t="s">
        <v>90</v>
      </c>
      <c r="I22" s="5"/>
    </row>
    <row r="23" spans="1:9" ht="35.1" customHeight="1">
      <c r="A23" s="12" t="s">
        <v>135</v>
      </c>
    </row>
  </sheetData>
  <mergeCells count="40">
    <mergeCell ref="F13:F14"/>
    <mergeCell ref="G13:G14"/>
    <mergeCell ref="H13:H14"/>
    <mergeCell ref="I13:I14"/>
    <mergeCell ref="A12:B12"/>
    <mergeCell ref="C12:E12"/>
    <mergeCell ref="A13:A22"/>
    <mergeCell ref="B13:B14"/>
    <mergeCell ref="C13:D14"/>
    <mergeCell ref="E13:E14"/>
    <mergeCell ref="B19:B22"/>
    <mergeCell ref="C19:D19"/>
    <mergeCell ref="C20:D20"/>
    <mergeCell ref="C21:D21"/>
    <mergeCell ref="B15:B18"/>
    <mergeCell ref="C15:D15"/>
    <mergeCell ref="C16:D16"/>
    <mergeCell ref="C17:D17"/>
    <mergeCell ref="C18:D18"/>
    <mergeCell ref="C22:D22"/>
    <mergeCell ref="A9:B9"/>
    <mergeCell ref="C9:E9"/>
    <mergeCell ref="A10:B10"/>
    <mergeCell ref="C10:E10"/>
    <mergeCell ref="A11:B11"/>
    <mergeCell ref="C11:E11"/>
    <mergeCell ref="I7:I8"/>
    <mergeCell ref="A2:H2"/>
    <mergeCell ref="I2:I4"/>
    <mergeCell ref="A3:H3"/>
    <mergeCell ref="A4:H4"/>
    <mergeCell ref="A5:H5"/>
    <mergeCell ref="B6:C6"/>
    <mergeCell ref="D6:F6"/>
    <mergeCell ref="G6:H6"/>
    <mergeCell ref="A7:B8"/>
    <mergeCell ref="C7:E8"/>
    <mergeCell ref="F7:F8"/>
    <mergeCell ref="G7:G8"/>
    <mergeCell ref="H7:H8"/>
  </mergeCells>
  <phoneticPr fontId="2" type="noConversion"/>
  <pageMargins left="0.7" right="0.7" top="0.75" bottom="0.75" header="0.3" footer="0.3"/>
  <pageSetup paperSize="9" scale="79" orientation="portrait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186A2-0888-4344-9F4B-CFEB37C9FCC0}">
  <dimension ref="A1:I23"/>
  <sheetViews>
    <sheetView view="pageBreakPreview" zoomScale="60" zoomScaleNormal="100" workbookViewId="0">
      <selection activeCell="I13" sqref="I13:I14"/>
    </sheetView>
  </sheetViews>
  <sheetFormatPr defaultColWidth="11" defaultRowHeight="35.1" customHeight="1"/>
  <cols>
    <col min="1" max="4" width="11" style="4"/>
    <col min="5" max="5" width="23" style="4" customWidth="1"/>
    <col min="6" max="6" width="11" style="4"/>
    <col min="7" max="7" width="11.875" style="4" customWidth="1"/>
    <col min="8" max="8" width="13.5" style="4" customWidth="1"/>
    <col min="9" max="16384" width="11" style="4"/>
  </cols>
  <sheetData>
    <row r="1" spans="1:9" ht="35.1" customHeight="1">
      <c r="A1" s="3" t="s">
        <v>146</v>
      </c>
    </row>
    <row r="2" spans="1:9" ht="27.95" customHeight="1">
      <c r="A2" s="17" t="s">
        <v>68</v>
      </c>
      <c r="B2" s="17"/>
      <c r="C2" s="17"/>
      <c r="D2" s="17"/>
      <c r="E2" s="17"/>
      <c r="F2" s="17"/>
      <c r="G2" s="17"/>
      <c r="H2" s="17"/>
      <c r="I2" s="16"/>
    </row>
    <row r="3" spans="1:9" ht="15" customHeight="1">
      <c r="A3" s="18"/>
      <c r="B3" s="18"/>
      <c r="C3" s="18"/>
      <c r="D3" s="18"/>
      <c r="E3" s="18"/>
      <c r="F3" s="18"/>
      <c r="G3" s="18"/>
      <c r="H3" s="18"/>
      <c r="I3" s="16"/>
    </row>
    <row r="4" spans="1:9" ht="24" customHeight="1">
      <c r="A4" s="19" t="s">
        <v>69</v>
      </c>
      <c r="B4" s="19"/>
      <c r="C4" s="19"/>
      <c r="D4" s="19"/>
      <c r="E4" s="19"/>
      <c r="F4" s="19"/>
      <c r="G4" s="19"/>
      <c r="H4" s="19"/>
      <c r="I4" s="16"/>
    </row>
    <row r="5" spans="1:9" ht="23.1" customHeight="1">
      <c r="A5" s="20" t="s">
        <v>101</v>
      </c>
      <c r="B5" s="20"/>
      <c r="C5" s="20"/>
      <c r="D5" s="20"/>
      <c r="E5" s="20"/>
      <c r="F5" s="20"/>
      <c r="G5" s="20"/>
      <c r="H5" s="20"/>
      <c r="I5" s="5"/>
    </row>
    <row r="6" spans="1:9" ht="35.1" customHeight="1">
      <c r="A6" s="6" t="s">
        <v>70</v>
      </c>
      <c r="B6" s="21" t="str">
        <f>VLOOKUP(A1,汇总表!B1:D32,3,FALSE)</f>
        <v>教育管理事务</v>
      </c>
      <c r="C6" s="21"/>
      <c r="D6" s="21" t="s">
        <v>71</v>
      </c>
      <c r="E6" s="21"/>
      <c r="F6" s="21"/>
      <c r="G6" s="21" t="s">
        <v>72</v>
      </c>
      <c r="H6" s="21"/>
      <c r="I6" s="5"/>
    </row>
    <row r="7" spans="1:9" ht="35.1" customHeight="1">
      <c r="A7" s="21" t="s">
        <v>73</v>
      </c>
      <c r="B7" s="21"/>
      <c r="C7" s="21" t="s">
        <v>74</v>
      </c>
      <c r="D7" s="21"/>
      <c r="E7" s="21"/>
      <c r="F7" s="21" t="s">
        <v>75</v>
      </c>
      <c r="G7" s="22" t="s">
        <v>76</v>
      </c>
      <c r="H7" s="21" t="s">
        <v>77</v>
      </c>
      <c r="I7" s="16"/>
    </row>
    <row r="8" spans="1:9" ht="35.1" customHeight="1">
      <c r="A8" s="21"/>
      <c r="B8" s="21"/>
      <c r="C8" s="21"/>
      <c r="D8" s="21"/>
      <c r="E8" s="21"/>
      <c r="F8" s="21"/>
      <c r="G8" s="23"/>
      <c r="H8" s="21"/>
      <c r="I8" s="16"/>
    </row>
    <row r="9" spans="1:9" ht="35.1" customHeight="1">
      <c r="A9" s="24" t="s">
        <v>78</v>
      </c>
      <c r="B9" s="24"/>
      <c r="C9" s="25">
        <v>3</v>
      </c>
      <c r="D9" s="25"/>
      <c r="E9" s="25"/>
      <c r="F9" s="7">
        <f>C9</f>
        <v>3</v>
      </c>
      <c r="G9" s="7">
        <v>0</v>
      </c>
      <c r="H9" s="7">
        <v>0</v>
      </c>
      <c r="I9" s="5"/>
    </row>
    <row r="10" spans="1:9" ht="35.1" customHeight="1">
      <c r="A10" s="24" t="s">
        <v>79</v>
      </c>
      <c r="B10" s="24"/>
      <c r="C10" s="25">
        <v>4.5</v>
      </c>
      <c r="D10" s="25"/>
      <c r="E10" s="25"/>
      <c r="F10" s="7">
        <f>C10</f>
        <v>4.5</v>
      </c>
      <c r="G10" s="7">
        <v>0</v>
      </c>
      <c r="H10" s="7">
        <v>0</v>
      </c>
      <c r="I10" s="5"/>
    </row>
    <row r="11" spans="1:9" ht="35.1" customHeight="1">
      <c r="A11" s="24" t="s">
        <v>80</v>
      </c>
      <c r="B11" s="24"/>
      <c r="C11" s="25">
        <v>4.5</v>
      </c>
      <c r="D11" s="25"/>
      <c r="E11" s="25"/>
      <c r="F11" s="7">
        <f>C11</f>
        <v>4.5</v>
      </c>
      <c r="G11" s="7">
        <v>0</v>
      </c>
      <c r="H11" s="7">
        <v>0</v>
      </c>
      <c r="I11" s="5"/>
    </row>
    <row r="12" spans="1:9" ht="35.1" customHeight="1">
      <c r="A12" s="24" t="s">
        <v>81</v>
      </c>
      <c r="B12" s="24"/>
      <c r="C12" s="26">
        <f>C11/C10</f>
        <v>1</v>
      </c>
      <c r="D12" s="26"/>
      <c r="E12" s="26"/>
      <c r="F12" s="8">
        <f>C12</f>
        <v>1</v>
      </c>
      <c r="G12" s="7">
        <v>0</v>
      </c>
      <c r="H12" s="7">
        <v>0</v>
      </c>
      <c r="I12" s="5"/>
    </row>
    <row r="13" spans="1:9" ht="35.1" customHeight="1">
      <c r="A13" s="21" t="s">
        <v>82</v>
      </c>
      <c r="B13" s="21" t="s">
        <v>83</v>
      </c>
      <c r="C13" s="21" t="s">
        <v>82</v>
      </c>
      <c r="D13" s="21"/>
      <c r="E13" s="21" t="s">
        <v>84</v>
      </c>
      <c r="F13" s="21" t="s">
        <v>85</v>
      </c>
      <c r="G13" s="22" t="s">
        <v>86</v>
      </c>
      <c r="H13" s="22" t="s">
        <v>87</v>
      </c>
      <c r="I13" s="16"/>
    </row>
    <row r="14" spans="1:9" ht="35.1" customHeight="1">
      <c r="A14" s="21"/>
      <c r="B14" s="21"/>
      <c r="C14" s="21"/>
      <c r="D14" s="21"/>
      <c r="E14" s="21"/>
      <c r="F14" s="21"/>
      <c r="G14" s="23"/>
      <c r="H14" s="23"/>
      <c r="I14" s="16"/>
    </row>
    <row r="15" spans="1:9" ht="35.1" customHeight="1">
      <c r="A15" s="21"/>
      <c r="B15" s="21" t="s">
        <v>88</v>
      </c>
      <c r="C15" s="21" t="s">
        <v>89</v>
      </c>
      <c r="D15" s="21"/>
      <c r="E15" s="9" t="s">
        <v>364</v>
      </c>
      <c r="F15" s="9" t="s">
        <v>365</v>
      </c>
      <c r="G15" s="9" t="s">
        <v>365</v>
      </c>
      <c r="H15" s="9" t="s">
        <v>90</v>
      </c>
      <c r="I15" s="5"/>
    </row>
    <row r="16" spans="1:9" ht="35.1" customHeight="1">
      <c r="A16" s="21"/>
      <c r="B16" s="21"/>
      <c r="C16" s="21" t="s">
        <v>91</v>
      </c>
      <c r="D16" s="21"/>
      <c r="E16" s="9" t="s">
        <v>371</v>
      </c>
      <c r="F16" s="10">
        <v>1</v>
      </c>
      <c r="G16" s="10">
        <v>1</v>
      </c>
      <c r="H16" s="9" t="s">
        <v>90</v>
      </c>
      <c r="I16" s="5"/>
    </row>
    <row r="17" spans="1:9" ht="35.1" customHeight="1">
      <c r="A17" s="21"/>
      <c r="B17" s="21"/>
      <c r="C17" s="21" t="s">
        <v>92</v>
      </c>
      <c r="D17" s="21"/>
      <c r="E17" s="9" t="s">
        <v>366</v>
      </c>
      <c r="F17" s="10">
        <v>1</v>
      </c>
      <c r="G17" s="10">
        <v>1</v>
      </c>
      <c r="H17" s="9" t="s">
        <v>90</v>
      </c>
      <c r="I17" s="5"/>
    </row>
    <row r="18" spans="1:9" ht="35.1" customHeight="1">
      <c r="A18" s="21"/>
      <c r="B18" s="21"/>
      <c r="C18" s="24" t="s">
        <v>93</v>
      </c>
      <c r="D18" s="24"/>
      <c r="E18" s="9" t="s">
        <v>367</v>
      </c>
      <c r="F18" s="11" t="s">
        <v>368</v>
      </c>
      <c r="G18" s="11" t="s">
        <v>368</v>
      </c>
      <c r="H18" s="9" t="s">
        <v>90</v>
      </c>
      <c r="I18" s="5"/>
    </row>
    <row r="19" spans="1:9" ht="35.1" customHeight="1">
      <c r="A19" s="21"/>
      <c r="B19" s="21" t="s">
        <v>94</v>
      </c>
      <c r="C19" s="21" t="s">
        <v>95</v>
      </c>
      <c r="D19" s="21"/>
      <c r="E19" s="9" t="s">
        <v>369</v>
      </c>
      <c r="F19" s="10" t="s">
        <v>337</v>
      </c>
      <c r="G19" s="10">
        <v>0.98</v>
      </c>
      <c r="H19" s="9" t="s">
        <v>90</v>
      </c>
      <c r="I19" s="5"/>
    </row>
    <row r="20" spans="1:9" ht="35.1" customHeight="1">
      <c r="A20" s="21"/>
      <c r="B20" s="21"/>
      <c r="C20" s="21" t="s">
        <v>96</v>
      </c>
      <c r="D20" s="21"/>
      <c r="E20" s="9" t="s">
        <v>97</v>
      </c>
      <c r="F20" s="9" t="s">
        <v>97</v>
      </c>
      <c r="G20" s="9" t="s">
        <v>97</v>
      </c>
      <c r="H20" s="9" t="s">
        <v>97</v>
      </c>
      <c r="I20" s="5"/>
    </row>
    <row r="21" spans="1:9" ht="35.1" customHeight="1">
      <c r="A21" s="21"/>
      <c r="B21" s="21"/>
      <c r="C21" s="21" t="s">
        <v>98</v>
      </c>
      <c r="D21" s="21"/>
      <c r="E21" s="9" t="s">
        <v>97</v>
      </c>
      <c r="F21" s="9" t="s">
        <v>97</v>
      </c>
      <c r="G21" s="9" t="s">
        <v>97</v>
      </c>
      <c r="H21" s="9" t="s">
        <v>97</v>
      </c>
      <c r="I21" s="5"/>
    </row>
    <row r="22" spans="1:9" ht="35.1" customHeight="1">
      <c r="A22" s="21"/>
      <c r="B22" s="21"/>
      <c r="C22" s="21" t="s">
        <v>99</v>
      </c>
      <c r="D22" s="21"/>
      <c r="E22" s="9" t="s">
        <v>370</v>
      </c>
      <c r="F22" s="9" t="s">
        <v>100</v>
      </c>
      <c r="G22" s="10">
        <v>0.96</v>
      </c>
      <c r="H22" s="9" t="s">
        <v>90</v>
      </c>
      <c r="I22" s="5"/>
    </row>
    <row r="23" spans="1:9" ht="35.1" customHeight="1">
      <c r="A23" s="12" t="s">
        <v>135</v>
      </c>
    </row>
  </sheetData>
  <mergeCells count="40">
    <mergeCell ref="F13:F14"/>
    <mergeCell ref="G13:G14"/>
    <mergeCell ref="H13:H14"/>
    <mergeCell ref="I13:I14"/>
    <mergeCell ref="A12:B12"/>
    <mergeCell ref="C12:E12"/>
    <mergeCell ref="A13:A22"/>
    <mergeCell ref="B13:B14"/>
    <mergeCell ref="C13:D14"/>
    <mergeCell ref="E13:E14"/>
    <mergeCell ref="B19:B22"/>
    <mergeCell ref="C19:D19"/>
    <mergeCell ref="C20:D20"/>
    <mergeCell ref="C21:D21"/>
    <mergeCell ref="B15:B18"/>
    <mergeCell ref="C15:D15"/>
    <mergeCell ref="C16:D16"/>
    <mergeCell ref="C17:D17"/>
    <mergeCell ref="C18:D18"/>
    <mergeCell ref="C22:D22"/>
    <mergeCell ref="A9:B9"/>
    <mergeCell ref="C9:E9"/>
    <mergeCell ref="A10:B10"/>
    <mergeCell ref="C10:E10"/>
    <mergeCell ref="A11:B11"/>
    <mergeCell ref="C11:E11"/>
    <mergeCell ref="I7:I8"/>
    <mergeCell ref="A2:H2"/>
    <mergeCell ref="I2:I4"/>
    <mergeCell ref="A3:H3"/>
    <mergeCell ref="A4:H4"/>
    <mergeCell ref="A5:H5"/>
    <mergeCell ref="B6:C6"/>
    <mergeCell ref="D6:F6"/>
    <mergeCell ref="G6:H6"/>
    <mergeCell ref="A7:B8"/>
    <mergeCell ref="C7:E8"/>
    <mergeCell ref="F7:F8"/>
    <mergeCell ref="G7:G8"/>
    <mergeCell ref="H7:H8"/>
  </mergeCells>
  <phoneticPr fontId="2" type="noConversion"/>
  <pageMargins left="0.7" right="0.7" top="0.75" bottom="0.75" header="0.3" footer="0.3"/>
  <pageSetup paperSize="9" scale="79" orientation="portrait" r:id="rId1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63305-57E9-4CE8-A306-D8A02814A35B}">
  <dimension ref="A1:I23"/>
  <sheetViews>
    <sheetView view="pageBreakPreview" zoomScale="60" zoomScaleNormal="100" workbookViewId="0">
      <selection activeCell="I13" sqref="I13:I14"/>
    </sheetView>
  </sheetViews>
  <sheetFormatPr defaultColWidth="11" defaultRowHeight="35.1" customHeight="1"/>
  <cols>
    <col min="1" max="4" width="11" style="4"/>
    <col min="5" max="5" width="23" style="4" customWidth="1"/>
    <col min="6" max="6" width="11" style="4"/>
    <col min="7" max="7" width="11.875" style="4" customWidth="1"/>
    <col min="8" max="8" width="13.5" style="4" customWidth="1"/>
    <col min="9" max="16384" width="11" style="4"/>
  </cols>
  <sheetData>
    <row r="1" spans="1:9" ht="35.1" customHeight="1">
      <c r="A1" s="3" t="s">
        <v>147</v>
      </c>
    </row>
    <row r="2" spans="1:9" ht="27.95" customHeight="1">
      <c r="A2" s="17" t="s">
        <v>68</v>
      </c>
      <c r="B2" s="17"/>
      <c r="C2" s="17"/>
      <c r="D2" s="17"/>
      <c r="E2" s="17"/>
      <c r="F2" s="17"/>
      <c r="G2" s="17"/>
      <c r="H2" s="17"/>
      <c r="I2" s="16"/>
    </row>
    <row r="3" spans="1:9" ht="15" customHeight="1">
      <c r="A3" s="18"/>
      <c r="B3" s="18"/>
      <c r="C3" s="18"/>
      <c r="D3" s="18"/>
      <c r="E3" s="18"/>
      <c r="F3" s="18"/>
      <c r="G3" s="18"/>
      <c r="H3" s="18"/>
      <c r="I3" s="16"/>
    </row>
    <row r="4" spans="1:9" ht="24" customHeight="1">
      <c r="A4" s="19" t="s">
        <v>69</v>
      </c>
      <c r="B4" s="19"/>
      <c r="C4" s="19"/>
      <c r="D4" s="19"/>
      <c r="E4" s="19"/>
      <c r="F4" s="19"/>
      <c r="G4" s="19"/>
      <c r="H4" s="19"/>
      <c r="I4" s="16"/>
    </row>
    <row r="5" spans="1:9" ht="23.1" customHeight="1">
      <c r="A5" s="20" t="s">
        <v>101</v>
      </c>
      <c r="B5" s="20"/>
      <c r="C5" s="20"/>
      <c r="D5" s="20"/>
      <c r="E5" s="20"/>
      <c r="F5" s="20"/>
      <c r="G5" s="20"/>
      <c r="H5" s="20"/>
      <c r="I5" s="5"/>
    </row>
    <row r="6" spans="1:9" ht="35.1" customHeight="1">
      <c r="A6" s="6" t="s">
        <v>70</v>
      </c>
      <c r="B6" s="21" t="str">
        <f>VLOOKUP(A1,汇总表!B1:D32,3,FALSE)</f>
        <v>成职民办管理经费</v>
      </c>
      <c r="C6" s="21"/>
      <c r="D6" s="21" t="s">
        <v>71</v>
      </c>
      <c r="E6" s="21"/>
      <c r="F6" s="21"/>
      <c r="G6" s="21" t="s">
        <v>72</v>
      </c>
      <c r="H6" s="21"/>
      <c r="I6" s="5"/>
    </row>
    <row r="7" spans="1:9" ht="35.1" customHeight="1">
      <c r="A7" s="21" t="s">
        <v>73</v>
      </c>
      <c r="B7" s="21"/>
      <c r="C7" s="21" t="s">
        <v>74</v>
      </c>
      <c r="D7" s="21"/>
      <c r="E7" s="21"/>
      <c r="F7" s="21" t="s">
        <v>75</v>
      </c>
      <c r="G7" s="22" t="s">
        <v>76</v>
      </c>
      <c r="H7" s="21" t="s">
        <v>77</v>
      </c>
      <c r="I7" s="16"/>
    </row>
    <row r="8" spans="1:9" ht="35.1" customHeight="1">
      <c r="A8" s="21"/>
      <c r="B8" s="21"/>
      <c r="C8" s="21"/>
      <c r="D8" s="21"/>
      <c r="E8" s="21"/>
      <c r="F8" s="21"/>
      <c r="G8" s="23"/>
      <c r="H8" s="21"/>
      <c r="I8" s="16"/>
    </row>
    <row r="9" spans="1:9" ht="35.1" customHeight="1">
      <c r="A9" s="24" t="s">
        <v>78</v>
      </c>
      <c r="B9" s="24"/>
      <c r="C9" s="25">
        <f>VLOOKUP(B6,汇总表!D1:K32,6,FALSE)</f>
        <v>0</v>
      </c>
      <c r="D9" s="25"/>
      <c r="E9" s="25"/>
      <c r="F9" s="7">
        <f>C9</f>
        <v>0</v>
      </c>
      <c r="G9" s="7">
        <v>0</v>
      </c>
      <c r="H9" s="7">
        <v>0</v>
      </c>
      <c r="I9" s="5"/>
    </row>
    <row r="10" spans="1:9" ht="35.1" customHeight="1">
      <c r="A10" s="24" t="s">
        <v>79</v>
      </c>
      <c r="B10" s="24"/>
      <c r="C10" s="25">
        <f>VLOOKUP(B6,汇总表!D1:K32,7,FALSE)</f>
        <v>10.03472</v>
      </c>
      <c r="D10" s="25"/>
      <c r="E10" s="25"/>
      <c r="F10" s="7">
        <f>C10</f>
        <v>10.03472</v>
      </c>
      <c r="G10" s="7">
        <v>0</v>
      </c>
      <c r="H10" s="7">
        <v>0</v>
      </c>
      <c r="I10" s="5"/>
    </row>
    <row r="11" spans="1:9" ht="35.1" customHeight="1">
      <c r="A11" s="24" t="s">
        <v>80</v>
      </c>
      <c r="B11" s="24"/>
      <c r="C11" s="25">
        <f>VLOOKUP(B6,汇总表!D1:K32,8,FALSE)</f>
        <v>10.03472</v>
      </c>
      <c r="D11" s="25"/>
      <c r="E11" s="25"/>
      <c r="F11" s="7">
        <f>C11</f>
        <v>10.03472</v>
      </c>
      <c r="G11" s="7">
        <v>0</v>
      </c>
      <c r="H11" s="7">
        <v>0</v>
      </c>
      <c r="I11" s="5"/>
    </row>
    <row r="12" spans="1:9" ht="35.1" customHeight="1">
      <c r="A12" s="24" t="s">
        <v>81</v>
      </c>
      <c r="B12" s="24"/>
      <c r="C12" s="26">
        <f>C11/C10</f>
        <v>1</v>
      </c>
      <c r="D12" s="26"/>
      <c r="E12" s="26"/>
      <c r="F12" s="8">
        <f>C12</f>
        <v>1</v>
      </c>
      <c r="G12" s="7">
        <v>0</v>
      </c>
      <c r="H12" s="7">
        <v>0</v>
      </c>
      <c r="I12" s="5"/>
    </row>
    <row r="13" spans="1:9" ht="35.1" customHeight="1">
      <c r="A13" s="21" t="s">
        <v>82</v>
      </c>
      <c r="B13" s="21" t="s">
        <v>83</v>
      </c>
      <c r="C13" s="21" t="s">
        <v>82</v>
      </c>
      <c r="D13" s="21"/>
      <c r="E13" s="21" t="s">
        <v>84</v>
      </c>
      <c r="F13" s="21" t="s">
        <v>85</v>
      </c>
      <c r="G13" s="22" t="s">
        <v>86</v>
      </c>
      <c r="H13" s="22" t="s">
        <v>87</v>
      </c>
      <c r="I13" s="16"/>
    </row>
    <row r="14" spans="1:9" ht="35.1" customHeight="1">
      <c r="A14" s="21"/>
      <c r="B14" s="21"/>
      <c r="C14" s="21"/>
      <c r="D14" s="21"/>
      <c r="E14" s="21"/>
      <c r="F14" s="21"/>
      <c r="G14" s="23"/>
      <c r="H14" s="23"/>
      <c r="I14" s="16"/>
    </row>
    <row r="15" spans="1:9" ht="35.1" customHeight="1">
      <c r="A15" s="21"/>
      <c r="B15" s="21" t="s">
        <v>88</v>
      </c>
      <c r="C15" s="21" t="s">
        <v>89</v>
      </c>
      <c r="D15" s="21"/>
      <c r="E15" s="9" t="s">
        <v>356</v>
      </c>
      <c r="F15" s="9" t="s">
        <v>357</v>
      </c>
      <c r="G15" s="9" t="s">
        <v>357</v>
      </c>
      <c r="H15" s="9" t="s">
        <v>90</v>
      </c>
      <c r="I15" s="5"/>
    </row>
    <row r="16" spans="1:9" ht="35.1" customHeight="1">
      <c r="A16" s="21"/>
      <c r="B16" s="21"/>
      <c r="C16" s="21" t="s">
        <v>91</v>
      </c>
      <c r="D16" s="21"/>
      <c r="E16" s="9" t="s">
        <v>372</v>
      </c>
      <c r="F16" s="10">
        <v>1</v>
      </c>
      <c r="G16" s="10">
        <v>1</v>
      </c>
      <c r="H16" s="9" t="s">
        <v>90</v>
      </c>
      <c r="I16" s="5"/>
    </row>
    <row r="17" spans="1:9" ht="35.1" customHeight="1">
      <c r="A17" s="21"/>
      <c r="B17" s="21"/>
      <c r="C17" s="21" t="s">
        <v>92</v>
      </c>
      <c r="D17" s="21"/>
      <c r="E17" s="9" t="s">
        <v>360</v>
      </c>
      <c r="F17" s="10" t="s">
        <v>373</v>
      </c>
      <c r="G17" s="10">
        <v>1</v>
      </c>
      <c r="H17" s="9" t="s">
        <v>90</v>
      </c>
      <c r="I17" s="5"/>
    </row>
    <row r="18" spans="1:9" ht="35.1" customHeight="1">
      <c r="A18" s="21"/>
      <c r="B18" s="21"/>
      <c r="C18" s="24" t="s">
        <v>93</v>
      </c>
      <c r="D18" s="24"/>
      <c r="E18" s="9" t="s">
        <v>374</v>
      </c>
      <c r="F18" s="11" t="s">
        <v>375</v>
      </c>
      <c r="G18" s="11" t="s">
        <v>375</v>
      </c>
      <c r="H18" s="9" t="s">
        <v>90</v>
      </c>
      <c r="I18" s="5"/>
    </row>
    <row r="19" spans="1:9" ht="35.1" customHeight="1">
      <c r="A19" s="21"/>
      <c r="B19" s="21" t="s">
        <v>94</v>
      </c>
      <c r="C19" s="21" t="s">
        <v>95</v>
      </c>
      <c r="D19" s="21"/>
      <c r="E19" s="9" t="s">
        <v>376</v>
      </c>
      <c r="F19" s="10" t="s">
        <v>319</v>
      </c>
      <c r="G19" s="10">
        <v>0.98</v>
      </c>
      <c r="H19" s="9" t="s">
        <v>90</v>
      </c>
      <c r="I19" s="5"/>
    </row>
    <row r="20" spans="1:9" ht="35.1" customHeight="1">
      <c r="A20" s="21"/>
      <c r="B20" s="21"/>
      <c r="C20" s="21" t="s">
        <v>96</v>
      </c>
      <c r="D20" s="21"/>
      <c r="E20" s="9" t="s">
        <v>97</v>
      </c>
      <c r="F20" s="9" t="s">
        <v>97</v>
      </c>
      <c r="G20" s="9" t="s">
        <v>97</v>
      </c>
      <c r="H20" s="9" t="s">
        <v>97</v>
      </c>
      <c r="I20" s="5"/>
    </row>
    <row r="21" spans="1:9" ht="35.1" customHeight="1">
      <c r="A21" s="21"/>
      <c r="B21" s="21"/>
      <c r="C21" s="21" t="s">
        <v>98</v>
      </c>
      <c r="D21" s="21"/>
      <c r="E21" s="9" t="s">
        <v>97</v>
      </c>
      <c r="F21" s="9" t="s">
        <v>97</v>
      </c>
      <c r="G21" s="9" t="s">
        <v>97</v>
      </c>
      <c r="H21" s="9" t="s">
        <v>97</v>
      </c>
      <c r="I21" s="5"/>
    </row>
    <row r="22" spans="1:9" ht="35.1" customHeight="1">
      <c r="A22" s="21"/>
      <c r="B22" s="21"/>
      <c r="C22" s="21" t="s">
        <v>99</v>
      </c>
      <c r="D22" s="21"/>
      <c r="E22" s="9" t="s">
        <v>320</v>
      </c>
      <c r="F22" s="9" t="s">
        <v>100</v>
      </c>
      <c r="G22" s="10">
        <v>0.96</v>
      </c>
      <c r="H22" s="9" t="s">
        <v>90</v>
      </c>
      <c r="I22" s="5"/>
    </row>
    <row r="23" spans="1:9" ht="35.1" customHeight="1">
      <c r="A23" s="12" t="s">
        <v>135</v>
      </c>
    </row>
  </sheetData>
  <mergeCells count="40">
    <mergeCell ref="F13:F14"/>
    <mergeCell ref="G13:G14"/>
    <mergeCell ref="H13:H14"/>
    <mergeCell ref="I13:I14"/>
    <mergeCell ref="A12:B12"/>
    <mergeCell ref="C12:E12"/>
    <mergeCell ref="A13:A22"/>
    <mergeCell ref="B13:B14"/>
    <mergeCell ref="C13:D14"/>
    <mergeCell ref="E13:E14"/>
    <mergeCell ref="B19:B22"/>
    <mergeCell ref="C19:D19"/>
    <mergeCell ref="C20:D20"/>
    <mergeCell ref="C21:D21"/>
    <mergeCell ref="B15:B18"/>
    <mergeCell ref="C15:D15"/>
    <mergeCell ref="C16:D16"/>
    <mergeCell ref="C17:D17"/>
    <mergeCell ref="C18:D18"/>
    <mergeCell ref="C22:D22"/>
    <mergeCell ref="A9:B9"/>
    <mergeCell ref="C9:E9"/>
    <mergeCell ref="A10:B10"/>
    <mergeCell ref="C10:E10"/>
    <mergeCell ref="A11:B11"/>
    <mergeCell ref="C11:E11"/>
    <mergeCell ref="I7:I8"/>
    <mergeCell ref="A2:H2"/>
    <mergeCell ref="I2:I4"/>
    <mergeCell ref="A3:H3"/>
    <mergeCell ref="A4:H4"/>
    <mergeCell ref="A5:H5"/>
    <mergeCell ref="B6:C6"/>
    <mergeCell ref="D6:F6"/>
    <mergeCell ref="G6:H6"/>
    <mergeCell ref="A7:B8"/>
    <mergeCell ref="C7:E8"/>
    <mergeCell ref="F7:F8"/>
    <mergeCell ref="G7:G8"/>
    <mergeCell ref="H7:H8"/>
  </mergeCells>
  <phoneticPr fontId="2" type="noConversion"/>
  <pageMargins left="0.7" right="0.7" top="0.75" bottom="0.75" header="0.3" footer="0.3"/>
  <pageSetup paperSize="9" scale="79" orientation="portrait" r:id="rId1"/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2D745-F96C-480D-B0B9-D12913300F7F}">
  <dimension ref="A1:I35"/>
  <sheetViews>
    <sheetView view="pageBreakPreview" topLeftCell="A3" zoomScale="75" zoomScaleNormal="100" workbookViewId="0">
      <selection activeCell="I13" sqref="I13:I14"/>
    </sheetView>
  </sheetViews>
  <sheetFormatPr defaultColWidth="11" defaultRowHeight="35.1" customHeight="1"/>
  <cols>
    <col min="1" max="4" width="11" style="4"/>
    <col min="5" max="5" width="23" style="4" customWidth="1"/>
    <col min="6" max="6" width="11" style="4"/>
    <col min="7" max="7" width="11.875" style="4" customWidth="1"/>
    <col min="8" max="8" width="13.5" style="4" customWidth="1"/>
    <col min="9" max="16384" width="11" style="4"/>
  </cols>
  <sheetData>
    <row r="1" spans="1:9" ht="35.1" customHeight="1">
      <c r="A1" s="3" t="s">
        <v>148</v>
      </c>
    </row>
    <row r="2" spans="1:9" ht="27.95" customHeight="1">
      <c r="A2" s="17" t="s">
        <v>68</v>
      </c>
      <c r="B2" s="17"/>
      <c r="C2" s="17"/>
      <c r="D2" s="17"/>
      <c r="E2" s="17"/>
      <c r="F2" s="17"/>
      <c r="G2" s="17"/>
      <c r="H2" s="17"/>
      <c r="I2" s="16"/>
    </row>
    <row r="3" spans="1:9" ht="15" customHeight="1">
      <c r="A3" s="18"/>
      <c r="B3" s="18"/>
      <c r="C3" s="18"/>
      <c r="D3" s="18"/>
      <c r="E3" s="18"/>
      <c r="F3" s="18"/>
      <c r="G3" s="18"/>
      <c r="H3" s="18"/>
      <c r="I3" s="16"/>
    </row>
    <row r="4" spans="1:9" ht="24" customHeight="1">
      <c r="A4" s="19" t="s">
        <v>69</v>
      </c>
      <c r="B4" s="19"/>
      <c r="C4" s="19"/>
      <c r="D4" s="19"/>
      <c r="E4" s="19"/>
      <c r="F4" s="19"/>
      <c r="G4" s="19"/>
      <c r="H4" s="19"/>
      <c r="I4" s="16"/>
    </row>
    <row r="5" spans="1:9" ht="23.1" customHeight="1">
      <c r="A5" s="20" t="s">
        <v>101</v>
      </c>
      <c r="B5" s="20"/>
      <c r="C5" s="20"/>
      <c r="D5" s="20"/>
      <c r="E5" s="20"/>
      <c r="F5" s="20"/>
      <c r="G5" s="20"/>
      <c r="H5" s="20"/>
      <c r="I5" s="5"/>
    </row>
    <row r="6" spans="1:9" ht="35.1" customHeight="1">
      <c r="A6" s="6" t="s">
        <v>70</v>
      </c>
      <c r="B6" s="21" t="str">
        <f>VLOOKUP(A1,汇总表!B1:D32,3,FALSE)</f>
        <v>场馆开放经费</v>
      </c>
      <c r="C6" s="21"/>
      <c r="D6" s="21" t="s">
        <v>71</v>
      </c>
      <c r="E6" s="21"/>
      <c r="F6" s="21"/>
      <c r="G6" s="21" t="s">
        <v>72</v>
      </c>
      <c r="H6" s="21"/>
      <c r="I6" s="5"/>
    </row>
    <row r="7" spans="1:9" ht="35.1" customHeight="1">
      <c r="A7" s="21" t="s">
        <v>73</v>
      </c>
      <c r="B7" s="21"/>
      <c r="C7" s="21" t="s">
        <v>74</v>
      </c>
      <c r="D7" s="21"/>
      <c r="E7" s="21"/>
      <c r="F7" s="21" t="s">
        <v>75</v>
      </c>
      <c r="G7" s="22" t="s">
        <v>76</v>
      </c>
      <c r="H7" s="21" t="s">
        <v>77</v>
      </c>
      <c r="I7" s="16"/>
    </row>
    <row r="8" spans="1:9" ht="35.1" customHeight="1">
      <c r="A8" s="21"/>
      <c r="B8" s="21"/>
      <c r="C8" s="21"/>
      <c r="D8" s="21"/>
      <c r="E8" s="21"/>
      <c r="F8" s="21"/>
      <c r="G8" s="23"/>
      <c r="H8" s="21"/>
      <c r="I8" s="16"/>
    </row>
    <row r="9" spans="1:9" ht="35.1" customHeight="1">
      <c r="A9" s="24" t="s">
        <v>78</v>
      </c>
      <c r="B9" s="24"/>
      <c r="C9" s="25">
        <f>VLOOKUP(B6,汇总表!D1:K32,6,FALSE)</f>
        <v>20</v>
      </c>
      <c r="D9" s="25"/>
      <c r="E9" s="25"/>
      <c r="F9" s="7">
        <f>C9</f>
        <v>20</v>
      </c>
      <c r="G9" s="7">
        <v>0</v>
      </c>
      <c r="H9" s="7">
        <v>0</v>
      </c>
      <c r="I9" s="5"/>
    </row>
    <row r="10" spans="1:9" ht="35.1" customHeight="1">
      <c r="A10" s="24" t="s">
        <v>79</v>
      </c>
      <c r="B10" s="24"/>
      <c r="C10" s="25">
        <f>VLOOKUP(B6,汇总表!D1:K32,7,FALSE)</f>
        <v>10</v>
      </c>
      <c r="D10" s="25"/>
      <c r="E10" s="25"/>
      <c r="F10" s="7">
        <f>C10</f>
        <v>10</v>
      </c>
      <c r="G10" s="7">
        <v>0</v>
      </c>
      <c r="H10" s="7">
        <v>0</v>
      </c>
      <c r="I10" s="5"/>
    </row>
    <row r="11" spans="1:9" ht="35.1" customHeight="1">
      <c r="A11" s="24" t="s">
        <v>80</v>
      </c>
      <c r="B11" s="24"/>
      <c r="C11" s="25">
        <f>VLOOKUP(B6,汇总表!D1:K32,8,FALSE)</f>
        <v>10</v>
      </c>
      <c r="D11" s="25"/>
      <c r="E11" s="25"/>
      <c r="F11" s="7">
        <f>C11</f>
        <v>10</v>
      </c>
      <c r="G11" s="7">
        <v>0</v>
      </c>
      <c r="H11" s="7">
        <v>0</v>
      </c>
      <c r="I11" s="5"/>
    </row>
    <row r="12" spans="1:9" ht="35.1" customHeight="1">
      <c r="A12" s="24" t="s">
        <v>81</v>
      </c>
      <c r="B12" s="24"/>
      <c r="C12" s="26">
        <f>C11/C10</f>
        <v>1</v>
      </c>
      <c r="D12" s="26"/>
      <c r="E12" s="26"/>
      <c r="F12" s="8">
        <f>C12</f>
        <v>1</v>
      </c>
      <c r="G12" s="7">
        <v>0</v>
      </c>
      <c r="H12" s="7">
        <v>0</v>
      </c>
      <c r="I12" s="5"/>
    </row>
    <row r="13" spans="1:9" ht="35.1" customHeight="1">
      <c r="A13" s="21" t="s">
        <v>82</v>
      </c>
      <c r="B13" s="21" t="s">
        <v>83</v>
      </c>
      <c r="C13" s="21" t="s">
        <v>82</v>
      </c>
      <c r="D13" s="21"/>
      <c r="E13" s="21" t="s">
        <v>84</v>
      </c>
      <c r="F13" s="21" t="s">
        <v>85</v>
      </c>
      <c r="G13" s="22" t="s">
        <v>86</v>
      </c>
      <c r="H13" s="22" t="s">
        <v>87</v>
      </c>
      <c r="I13" s="16"/>
    </row>
    <row r="14" spans="1:9" ht="35.1" customHeight="1">
      <c r="A14" s="21"/>
      <c r="B14" s="21"/>
      <c r="C14" s="21"/>
      <c r="D14" s="21"/>
      <c r="E14" s="21"/>
      <c r="F14" s="21"/>
      <c r="G14" s="23"/>
      <c r="H14" s="23"/>
      <c r="I14" s="16"/>
    </row>
    <row r="15" spans="1:9" ht="35.1" customHeight="1">
      <c r="A15" s="21"/>
      <c r="B15" s="21" t="s">
        <v>88</v>
      </c>
      <c r="C15" s="21" t="s">
        <v>89</v>
      </c>
      <c r="D15" s="21"/>
      <c r="E15" s="9" t="s">
        <v>192</v>
      </c>
      <c r="F15" s="9">
        <v>7</v>
      </c>
      <c r="G15" s="9">
        <v>7</v>
      </c>
      <c r="H15" s="9" t="s">
        <v>90</v>
      </c>
      <c r="I15" s="5"/>
    </row>
    <row r="16" spans="1:9" ht="35.1" customHeight="1">
      <c r="A16" s="21"/>
      <c r="B16" s="21"/>
      <c r="C16" s="21" t="s">
        <v>91</v>
      </c>
      <c r="D16" s="21"/>
      <c r="E16" s="9" t="s">
        <v>189</v>
      </c>
      <c r="F16" s="9">
        <v>0</v>
      </c>
      <c r="G16" s="10">
        <v>0</v>
      </c>
      <c r="H16" s="9" t="s">
        <v>90</v>
      </c>
      <c r="I16" s="5"/>
    </row>
    <row r="17" spans="1:9" ht="35.1" customHeight="1">
      <c r="A17" s="21"/>
      <c r="B17" s="21"/>
      <c r="C17" s="21" t="s">
        <v>92</v>
      </c>
      <c r="D17" s="21"/>
      <c r="E17" s="9" t="s">
        <v>190</v>
      </c>
      <c r="F17" s="9" t="s">
        <v>171</v>
      </c>
      <c r="G17" s="10">
        <v>1</v>
      </c>
      <c r="H17" s="9" t="s">
        <v>90</v>
      </c>
      <c r="I17" s="5"/>
    </row>
    <row r="18" spans="1:9" ht="35.1" customHeight="1">
      <c r="A18" s="21"/>
      <c r="B18" s="21"/>
      <c r="C18" s="24" t="s">
        <v>93</v>
      </c>
      <c r="D18" s="24"/>
      <c r="E18" s="9" t="s">
        <v>194</v>
      </c>
      <c r="F18" s="11" t="s">
        <v>196</v>
      </c>
      <c r="G18" s="11" t="s">
        <v>195</v>
      </c>
      <c r="H18" s="9" t="s">
        <v>90</v>
      </c>
      <c r="I18" s="5"/>
    </row>
    <row r="19" spans="1:9" ht="35.1" customHeight="1">
      <c r="A19" s="21"/>
      <c r="B19" s="21" t="s">
        <v>94</v>
      </c>
      <c r="C19" s="21" t="s">
        <v>95</v>
      </c>
      <c r="D19" s="21"/>
      <c r="E19" s="9" t="s">
        <v>191</v>
      </c>
      <c r="F19" s="9" t="s">
        <v>173</v>
      </c>
      <c r="G19" s="10">
        <v>0.98</v>
      </c>
      <c r="H19" s="9" t="s">
        <v>90</v>
      </c>
      <c r="I19" s="5"/>
    </row>
    <row r="20" spans="1:9" ht="35.1" customHeight="1">
      <c r="A20" s="21"/>
      <c r="B20" s="21"/>
      <c r="C20" s="21" t="s">
        <v>96</v>
      </c>
      <c r="D20" s="21"/>
      <c r="E20" s="9" t="s">
        <v>97</v>
      </c>
      <c r="F20" s="9" t="s">
        <v>97</v>
      </c>
      <c r="G20" s="9" t="s">
        <v>97</v>
      </c>
      <c r="H20" s="9" t="s">
        <v>97</v>
      </c>
      <c r="I20" s="5"/>
    </row>
    <row r="21" spans="1:9" ht="35.1" customHeight="1">
      <c r="A21" s="21"/>
      <c r="B21" s="21"/>
      <c r="C21" s="21" t="s">
        <v>98</v>
      </c>
      <c r="D21" s="21"/>
      <c r="E21" s="9" t="s">
        <v>97</v>
      </c>
      <c r="F21" s="9" t="s">
        <v>97</v>
      </c>
      <c r="G21" s="9" t="s">
        <v>97</v>
      </c>
      <c r="H21" s="9" t="s">
        <v>97</v>
      </c>
      <c r="I21" s="5"/>
    </row>
    <row r="22" spans="1:9" ht="35.1" customHeight="1">
      <c r="A22" s="21"/>
      <c r="B22" s="21"/>
      <c r="C22" s="21" t="s">
        <v>99</v>
      </c>
      <c r="D22" s="21"/>
      <c r="E22" s="9" t="s">
        <v>193</v>
      </c>
      <c r="F22" s="9" t="s">
        <v>100</v>
      </c>
      <c r="G22" s="10">
        <v>0.96</v>
      </c>
      <c r="H22" s="9" t="s">
        <v>90</v>
      </c>
      <c r="I22" s="5"/>
    </row>
    <row r="23" spans="1:9" ht="35.1" customHeight="1">
      <c r="A23" s="12" t="s">
        <v>135</v>
      </c>
    </row>
    <row r="28" spans="1:9" ht="35.1" customHeight="1">
      <c r="C28"/>
      <c r="D28" s="13"/>
      <c r="E28" s="13"/>
      <c r="F28" s="13"/>
    </row>
    <row r="29" spans="1:9" ht="35.1" customHeight="1">
      <c r="C29" s="13"/>
      <c r="D29" s="13"/>
      <c r="E29" s="13"/>
      <c r="F29" s="13"/>
    </row>
    <row r="30" spans="1:9" ht="35.1" customHeight="1">
      <c r="C30" s="13"/>
      <c r="D30" s="13"/>
      <c r="E30" s="13"/>
      <c r="F30" s="13"/>
    </row>
    <row r="31" spans="1:9" ht="35.1" customHeight="1">
      <c r="C31" s="13"/>
      <c r="D31" s="13"/>
      <c r="E31" s="13"/>
      <c r="F31" s="13"/>
    </row>
    <row r="32" spans="1:9" ht="35.1" customHeight="1">
      <c r="C32" s="13"/>
      <c r="D32" s="13"/>
      <c r="E32" s="13"/>
      <c r="F32" s="13"/>
    </row>
    <row r="33" spans="3:6" ht="35.1" customHeight="1">
      <c r="C33" s="13"/>
      <c r="D33" s="13"/>
      <c r="E33" s="13"/>
      <c r="F33" s="13"/>
    </row>
    <row r="34" spans="3:6" ht="35.1" customHeight="1">
      <c r="C34" s="13"/>
      <c r="D34" s="13"/>
      <c r="E34" s="13"/>
      <c r="F34" s="14"/>
    </row>
    <row r="35" spans="3:6" ht="35.1" customHeight="1">
      <c r="C35" s="13"/>
      <c r="D35" s="13"/>
      <c r="E35" s="13"/>
      <c r="F35" s="13"/>
    </row>
  </sheetData>
  <mergeCells count="40">
    <mergeCell ref="F13:F14"/>
    <mergeCell ref="G13:G14"/>
    <mergeCell ref="H13:H14"/>
    <mergeCell ref="I13:I14"/>
    <mergeCell ref="A12:B12"/>
    <mergeCell ref="C12:E12"/>
    <mergeCell ref="A13:A22"/>
    <mergeCell ref="B13:B14"/>
    <mergeCell ref="C13:D14"/>
    <mergeCell ref="E13:E14"/>
    <mergeCell ref="B19:B22"/>
    <mergeCell ref="C19:D19"/>
    <mergeCell ref="C20:D20"/>
    <mergeCell ref="C21:D21"/>
    <mergeCell ref="B15:B18"/>
    <mergeCell ref="C15:D15"/>
    <mergeCell ref="C16:D16"/>
    <mergeCell ref="C17:D17"/>
    <mergeCell ref="C18:D18"/>
    <mergeCell ref="C22:D22"/>
    <mergeCell ref="A9:B9"/>
    <mergeCell ref="C9:E9"/>
    <mergeCell ref="A10:B10"/>
    <mergeCell ref="C10:E10"/>
    <mergeCell ref="A11:B11"/>
    <mergeCell ref="C11:E11"/>
    <mergeCell ref="I7:I8"/>
    <mergeCell ref="A2:H2"/>
    <mergeCell ref="I2:I4"/>
    <mergeCell ref="A3:H3"/>
    <mergeCell ref="A4:H4"/>
    <mergeCell ref="A5:H5"/>
    <mergeCell ref="B6:C6"/>
    <mergeCell ref="D6:F6"/>
    <mergeCell ref="G6:H6"/>
    <mergeCell ref="A7:B8"/>
    <mergeCell ref="C7:E8"/>
    <mergeCell ref="F7:F8"/>
    <mergeCell ref="G7:G8"/>
    <mergeCell ref="H7:H8"/>
  </mergeCells>
  <phoneticPr fontId="2" type="noConversion"/>
  <pageMargins left="0.7" right="0.7" top="0.75" bottom="0.75" header="0.3" footer="0.3"/>
  <pageSetup paperSize="9" scale="79" orientation="portrait" r:id="rId1"/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1AEF7-81D4-40D0-8F3E-31D89B2992FF}">
  <dimension ref="A1:I38"/>
  <sheetViews>
    <sheetView view="pageBreakPreview" topLeftCell="A4" zoomScale="60" zoomScaleNormal="100" workbookViewId="0">
      <selection activeCell="I13" sqref="I13:I14"/>
    </sheetView>
  </sheetViews>
  <sheetFormatPr defaultColWidth="11" defaultRowHeight="35.1" customHeight="1"/>
  <cols>
    <col min="1" max="4" width="11" style="4"/>
    <col min="5" max="5" width="23" style="4" customWidth="1"/>
    <col min="6" max="6" width="11" style="4"/>
    <col min="7" max="7" width="11.875" style="4" customWidth="1"/>
    <col min="8" max="8" width="13.5" style="4" customWidth="1"/>
    <col min="9" max="16384" width="11" style="4"/>
  </cols>
  <sheetData>
    <row r="1" spans="1:9" ht="35.1" customHeight="1">
      <c r="A1" s="3" t="s">
        <v>149</v>
      </c>
    </row>
    <row r="2" spans="1:9" ht="27.95" customHeight="1">
      <c r="A2" s="17" t="s">
        <v>68</v>
      </c>
      <c r="B2" s="17"/>
      <c r="C2" s="17"/>
      <c r="D2" s="17"/>
      <c r="E2" s="17"/>
      <c r="F2" s="17"/>
      <c r="G2" s="17"/>
      <c r="H2" s="17"/>
      <c r="I2" s="16"/>
    </row>
    <row r="3" spans="1:9" ht="15" customHeight="1">
      <c r="A3" s="18"/>
      <c r="B3" s="18"/>
      <c r="C3" s="18"/>
      <c r="D3" s="18"/>
      <c r="E3" s="18"/>
      <c r="F3" s="18"/>
      <c r="G3" s="18"/>
      <c r="H3" s="18"/>
      <c r="I3" s="16"/>
    </row>
    <row r="4" spans="1:9" ht="24" customHeight="1">
      <c r="A4" s="19" t="s">
        <v>69</v>
      </c>
      <c r="B4" s="19"/>
      <c r="C4" s="19"/>
      <c r="D4" s="19"/>
      <c r="E4" s="19"/>
      <c r="F4" s="19"/>
      <c r="G4" s="19"/>
      <c r="H4" s="19"/>
      <c r="I4" s="16"/>
    </row>
    <row r="5" spans="1:9" ht="23.1" customHeight="1">
      <c r="A5" s="20" t="s">
        <v>101</v>
      </c>
      <c r="B5" s="20"/>
      <c r="C5" s="20"/>
      <c r="D5" s="20"/>
      <c r="E5" s="20"/>
      <c r="F5" s="20"/>
      <c r="G5" s="20"/>
      <c r="H5" s="20"/>
      <c r="I5" s="5"/>
    </row>
    <row r="6" spans="1:9" ht="35.1" customHeight="1">
      <c r="A6" s="6" t="s">
        <v>70</v>
      </c>
      <c r="B6" s="21" t="str">
        <f>VLOOKUP(A1,汇总表!B1:D32,3,FALSE)</f>
        <v>班主任工作经费</v>
      </c>
      <c r="C6" s="21"/>
      <c r="D6" s="21" t="s">
        <v>71</v>
      </c>
      <c r="E6" s="21"/>
      <c r="F6" s="21"/>
      <c r="G6" s="21" t="s">
        <v>72</v>
      </c>
      <c r="H6" s="21"/>
      <c r="I6" s="5"/>
    </row>
    <row r="7" spans="1:9" ht="35.1" customHeight="1">
      <c r="A7" s="21" t="s">
        <v>73</v>
      </c>
      <c r="B7" s="21"/>
      <c r="C7" s="21" t="s">
        <v>74</v>
      </c>
      <c r="D7" s="21"/>
      <c r="E7" s="21"/>
      <c r="F7" s="21" t="s">
        <v>75</v>
      </c>
      <c r="G7" s="22" t="s">
        <v>76</v>
      </c>
      <c r="H7" s="21" t="s">
        <v>77</v>
      </c>
      <c r="I7" s="16"/>
    </row>
    <row r="8" spans="1:9" ht="35.1" customHeight="1">
      <c r="A8" s="21"/>
      <c r="B8" s="21"/>
      <c r="C8" s="21"/>
      <c r="D8" s="21"/>
      <c r="E8" s="21"/>
      <c r="F8" s="21"/>
      <c r="G8" s="23"/>
      <c r="H8" s="21"/>
      <c r="I8" s="16"/>
    </row>
    <row r="9" spans="1:9" ht="35.1" customHeight="1">
      <c r="A9" s="24" t="s">
        <v>78</v>
      </c>
      <c r="B9" s="24"/>
      <c r="C9" s="25">
        <f>VLOOKUP(B6,汇总表!D1:K32,6,FALSE)</f>
        <v>29.1</v>
      </c>
      <c r="D9" s="25"/>
      <c r="E9" s="25"/>
      <c r="F9" s="7">
        <f>C9</f>
        <v>29.1</v>
      </c>
      <c r="G9" s="7">
        <v>0</v>
      </c>
      <c r="H9" s="7">
        <v>0</v>
      </c>
      <c r="I9" s="5"/>
    </row>
    <row r="10" spans="1:9" ht="35.1" customHeight="1">
      <c r="A10" s="24" t="s">
        <v>79</v>
      </c>
      <c r="B10" s="24"/>
      <c r="C10" s="25">
        <f>VLOOKUP(B6,汇总表!D1:K32,7,FALSE)</f>
        <v>23.042400000000001</v>
      </c>
      <c r="D10" s="25"/>
      <c r="E10" s="25"/>
      <c r="F10" s="7">
        <f>C10</f>
        <v>23.042400000000001</v>
      </c>
      <c r="G10" s="7">
        <v>0</v>
      </c>
      <c r="H10" s="7">
        <v>0</v>
      </c>
      <c r="I10" s="5"/>
    </row>
    <row r="11" spans="1:9" ht="35.1" customHeight="1">
      <c r="A11" s="24" t="s">
        <v>80</v>
      </c>
      <c r="B11" s="24"/>
      <c r="C11" s="25">
        <f>VLOOKUP(B6,汇总表!D1:K32,8,FALSE)</f>
        <v>23.042400000000001</v>
      </c>
      <c r="D11" s="25"/>
      <c r="E11" s="25"/>
      <c r="F11" s="7">
        <f>C11</f>
        <v>23.042400000000001</v>
      </c>
      <c r="G11" s="7">
        <v>0</v>
      </c>
      <c r="H11" s="7">
        <v>0</v>
      </c>
      <c r="I11" s="5"/>
    </row>
    <row r="12" spans="1:9" ht="35.1" customHeight="1">
      <c r="A12" s="24" t="s">
        <v>81</v>
      </c>
      <c r="B12" s="24"/>
      <c r="C12" s="26">
        <f>C11/C10</f>
        <v>1</v>
      </c>
      <c r="D12" s="26"/>
      <c r="E12" s="26"/>
      <c r="F12" s="8">
        <f>C12</f>
        <v>1</v>
      </c>
      <c r="G12" s="7">
        <v>0</v>
      </c>
      <c r="H12" s="7">
        <v>0</v>
      </c>
      <c r="I12" s="5"/>
    </row>
    <row r="13" spans="1:9" ht="35.1" customHeight="1">
      <c r="A13" s="21" t="s">
        <v>82</v>
      </c>
      <c r="B13" s="21" t="s">
        <v>83</v>
      </c>
      <c r="C13" s="21" t="s">
        <v>82</v>
      </c>
      <c r="D13" s="21"/>
      <c r="E13" s="21" t="s">
        <v>84</v>
      </c>
      <c r="F13" s="21" t="s">
        <v>85</v>
      </c>
      <c r="G13" s="22" t="s">
        <v>86</v>
      </c>
      <c r="H13" s="22" t="s">
        <v>87</v>
      </c>
      <c r="I13" s="16"/>
    </row>
    <row r="14" spans="1:9" ht="35.1" customHeight="1">
      <c r="A14" s="21"/>
      <c r="B14" s="21"/>
      <c r="C14" s="21"/>
      <c r="D14" s="21"/>
      <c r="E14" s="21"/>
      <c r="F14" s="21"/>
      <c r="G14" s="23"/>
      <c r="H14" s="23"/>
      <c r="I14" s="16"/>
    </row>
    <row r="15" spans="1:9" ht="35.1" customHeight="1">
      <c r="A15" s="21"/>
      <c r="B15" s="21" t="s">
        <v>88</v>
      </c>
      <c r="C15" s="21" t="s">
        <v>89</v>
      </c>
      <c r="D15" s="21"/>
      <c r="E15" s="9" t="s">
        <v>285</v>
      </c>
      <c r="F15" s="9">
        <v>62</v>
      </c>
      <c r="G15" s="9">
        <v>62</v>
      </c>
      <c r="H15" s="9" t="s">
        <v>90</v>
      </c>
      <c r="I15" s="5"/>
    </row>
    <row r="16" spans="1:9" ht="35.1" customHeight="1">
      <c r="A16" s="21"/>
      <c r="B16" s="21"/>
      <c r="C16" s="21" t="s">
        <v>91</v>
      </c>
      <c r="D16" s="21"/>
      <c r="E16" s="9" t="s">
        <v>286</v>
      </c>
      <c r="F16" s="10">
        <v>1</v>
      </c>
      <c r="G16" s="10">
        <v>1</v>
      </c>
      <c r="H16" s="9" t="s">
        <v>90</v>
      </c>
      <c r="I16" s="5"/>
    </row>
    <row r="17" spans="1:9" ht="35.1" customHeight="1">
      <c r="A17" s="21"/>
      <c r="B17" s="21"/>
      <c r="C17" s="21" t="s">
        <v>92</v>
      </c>
      <c r="D17" s="21"/>
      <c r="E17" s="9" t="s">
        <v>287</v>
      </c>
      <c r="F17" s="9" t="s">
        <v>171</v>
      </c>
      <c r="G17" s="10">
        <v>1</v>
      </c>
      <c r="H17" s="9" t="s">
        <v>90</v>
      </c>
      <c r="I17" s="5"/>
    </row>
    <row r="18" spans="1:9" ht="35.1" customHeight="1">
      <c r="A18" s="21"/>
      <c r="B18" s="21"/>
      <c r="C18" s="24" t="s">
        <v>93</v>
      </c>
      <c r="D18" s="24"/>
      <c r="E18" s="9" t="s">
        <v>290</v>
      </c>
      <c r="F18" s="11" t="s">
        <v>291</v>
      </c>
      <c r="G18" s="11" t="s">
        <v>291</v>
      </c>
      <c r="H18" s="9" t="s">
        <v>90</v>
      </c>
      <c r="I18" s="5"/>
    </row>
    <row r="19" spans="1:9" ht="35.1" customHeight="1">
      <c r="A19" s="21"/>
      <c r="B19" s="21" t="s">
        <v>94</v>
      </c>
      <c r="C19" s="27" t="s">
        <v>95</v>
      </c>
      <c r="D19" s="28"/>
      <c r="E19" s="9" t="s">
        <v>288</v>
      </c>
      <c r="F19" s="9" t="s">
        <v>173</v>
      </c>
      <c r="G19" s="10">
        <v>0.96</v>
      </c>
      <c r="H19" s="9" t="s">
        <v>90</v>
      </c>
      <c r="I19" s="5"/>
    </row>
    <row r="20" spans="1:9" ht="35.1" customHeight="1">
      <c r="A20" s="21"/>
      <c r="B20" s="21"/>
      <c r="C20" s="29"/>
      <c r="D20" s="30"/>
      <c r="E20" s="9" t="s">
        <v>289</v>
      </c>
      <c r="F20" s="9" t="s">
        <v>173</v>
      </c>
      <c r="G20" s="10">
        <v>0.98</v>
      </c>
      <c r="H20" s="9" t="s">
        <v>90</v>
      </c>
      <c r="I20" s="5"/>
    </row>
    <row r="21" spans="1:9" ht="35.1" customHeight="1">
      <c r="A21" s="21"/>
      <c r="B21" s="21"/>
      <c r="C21" s="21" t="s">
        <v>96</v>
      </c>
      <c r="D21" s="21"/>
      <c r="E21" s="9" t="s">
        <v>97</v>
      </c>
      <c r="F21" s="9" t="s">
        <v>97</v>
      </c>
      <c r="G21" s="9" t="s">
        <v>97</v>
      </c>
      <c r="H21" s="9" t="s">
        <v>97</v>
      </c>
      <c r="I21" s="5"/>
    </row>
    <row r="22" spans="1:9" ht="35.1" customHeight="1">
      <c r="A22" s="21"/>
      <c r="B22" s="21"/>
      <c r="C22" s="21" t="s">
        <v>98</v>
      </c>
      <c r="D22" s="21"/>
      <c r="E22" s="9" t="s">
        <v>97</v>
      </c>
      <c r="F22" s="9" t="s">
        <v>97</v>
      </c>
      <c r="G22" s="9" t="s">
        <v>97</v>
      </c>
      <c r="H22" s="9" t="s">
        <v>97</v>
      </c>
      <c r="I22" s="5"/>
    </row>
    <row r="23" spans="1:9" ht="35.1" customHeight="1">
      <c r="A23" s="21"/>
      <c r="B23" s="21"/>
      <c r="C23" s="21" t="s">
        <v>99</v>
      </c>
      <c r="D23" s="21"/>
      <c r="E23" s="9" t="s">
        <v>215</v>
      </c>
      <c r="F23" s="9" t="s">
        <v>100</v>
      </c>
      <c r="G23" s="10">
        <v>0.96</v>
      </c>
      <c r="H23" s="9" t="s">
        <v>90</v>
      </c>
      <c r="I23" s="5"/>
    </row>
    <row r="24" spans="1:9" ht="35.1" customHeight="1">
      <c r="A24" s="12" t="s">
        <v>135</v>
      </c>
    </row>
    <row r="27" spans="1:9" ht="35.1" customHeight="1">
      <c r="B27" s="13"/>
      <c r="C27" s="13"/>
      <c r="D27" s="13"/>
      <c r="E27" s="13"/>
      <c r="F27"/>
      <c r="G27" s="13"/>
      <c r="H27" s="13"/>
      <c r="I27" s="13"/>
    </row>
    <row r="28" spans="1:9" ht="35.1" customHeight="1">
      <c r="B28" s="13"/>
      <c r="C28" s="13"/>
      <c r="D28" s="13"/>
      <c r="E28" s="14"/>
      <c r="F28" s="13"/>
      <c r="G28" s="13"/>
      <c r="H28" s="13"/>
      <c r="I28" s="14"/>
    </row>
    <row r="29" spans="1:9" ht="35.1" customHeight="1">
      <c r="B29" s="13"/>
      <c r="C29" s="13"/>
      <c r="D29" s="13"/>
      <c r="E29" s="13"/>
      <c r="F29" s="13"/>
      <c r="G29" s="13"/>
      <c r="H29" s="13"/>
      <c r="I29" s="13"/>
    </row>
    <row r="30" spans="1:9" ht="35.1" customHeight="1">
      <c r="B30" s="13"/>
      <c r="C30" s="13"/>
      <c r="D30" s="13"/>
      <c r="E30" s="13"/>
      <c r="F30" s="13"/>
      <c r="G30" s="13"/>
      <c r="H30" s="13"/>
      <c r="I30" s="13"/>
    </row>
    <row r="31" spans="1:9" ht="35.1" customHeight="1">
      <c r="B31" s="13"/>
      <c r="C31" s="13"/>
      <c r="D31" s="13"/>
      <c r="E31" s="13"/>
      <c r="F31" s="13"/>
      <c r="G31" s="13"/>
      <c r="H31" s="13"/>
      <c r="I31" s="13"/>
    </row>
    <row r="32" spans="1:9" ht="35.1" customHeight="1">
      <c r="B32" s="13"/>
      <c r="C32" s="13"/>
      <c r="D32" s="13"/>
      <c r="E32" s="13"/>
      <c r="F32" s="13"/>
      <c r="G32" s="13"/>
      <c r="H32" s="13"/>
      <c r="I32" s="13"/>
    </row>
    <row r="33" spans="2:9" ht="35.1" customHeight="1">
      <c r="B33"/>
      <c r="C33"/>
      <c r="D33"/>
      <c r="E33"/>
      <c r="F33" s="13"/>
      <c r="G33" s="13"/>
      <c r="H33" s="13"/>
      <c r="I33" s="13"/>
    </row>
    <row r="34" spans="2:9" ht="35.1" customHeight="1">
      <c r="B34"/>
      <c r="C34"/>
      <c r="D34"/>
      <c r="E34"/>
      <c r="F34" s="13"/>
      <c r="G34" s="13"/>
      <c r="H34" s="13"/>
      <c r="I34" s="13"/>
    </row>
    <row r="35" spans="2:9" ht="35.1" customHeight="1">
      <c r="B35"/>
      <c r="C35"/>
      <c r="D35"/>
      <c r="E35"/>
      <c r="F35" s="13"/>
      <c r="G35" s="13"/>
      <c r="H35" s="13"/>
      <c r="I35" s="13"/>
    </row>
    <row r="36" spans="2:9" ht="35.1" customHeight="1">
      <c r="B36" s="13"/>
      <c r="C36" s="13"/>
      <c r="D36" s="13"/>
      <c r="E36" s="13"/>
    </row>
    <row r="37" spans="2:9" ht="35.1" customHeight="1">
      <c r="B37" s="13"/>
      <c r="C37" s="13"/>
      <c r="D37" s="13"/>
      <c r="E37" s="13"/>
    </row>
    <row r="38" spans="2:9" ht="35.1" customHeight="1">
      <c r="B38" s="13"/>
      <c r="C38" s="13"/>
      <c r="D38" s="13"/>
      <c r="E38" s="13"/>
    </row>
  </sheetData>
  <mergeCells count="40">
    <mergeCell ref="F13:F14"/>
    <mergeCell ref="G13:G14"/>
    <mergeCell ref="H13:H14"/>
    <mergeCell ref="I13:I14"/>
    <mergeCell ref="A12:B12"/>
    <mergeCell ref="C12:E12"/>
    <mergeCell ref="A13:A23"/>
    <mergeCell ref="B13:B14"/>
    <mergeCell ref="C13:D14"/>
    <mergeCell ref="E13:E14"/>
    <mergeCell ref="B19:B23"/>
    <mergeCell ref="C21:D21"/>
    <mergeCell ref="C22:D22"/>
    <mergeCell ref="C19:D20"/>
    <mergeCell ref="B15:B18"/>
    <mergeCell ref="C15:D15"/>
    <mergeCell ref="C16:D16"/>
    <mergeCell ref="C17:D17"/>
    <mergeCell ref="C18:D18"/>
    <mergeCell ref="C23:D23"/>
    <mergeCell ref="A9:B9"/>
    <mergeCell ref="C9:E9"/>
    <mergeCell ref="A10:B10"/>
    <mergeCell ref="C10:E10"/>
    <mergeCell ref="A11:B11"/>
    <mergeCell ref="C11:E11"/>
    <mergeCell ref="I7:I8"/>
    <mergeCell ref="A2:H2"/>
    <mergeCell ref="I2:I4"/>
    <mergeCell ref="A3:H3"/>
    <mergeCell ref="A4:H4"/>
    <mergeCell ref="A5:H5"/>
    <mergeCell ref="B6:C6"/>
    <mergeCell ref="D6:F6"/>
    <mergeCell ref="G6:H6"/>
    <mergeCell ref="A7:B8"/>
    <mergeCell ref="C7:E8"/>
    <mergeCell ref="F7:F8"/>
    <mergeCell ref="G7:G8"/>
    <mergeCell ref="H7:H8"/>
  </mergeCells>
  <phoneticPr fontId="2" type="noConversion"/>
  <pageMargins left="0.7" right="0.7" top="0.75" bottom="0.75" header="0.3" footer="0.3"/>
  <pageSetup paperSize="9" scale="7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C805B-BE06-450C-9489-EBD3D9A94E9B}">
  <dimension ref="A1:I33"/>
  <sheetViews>
    <sheetView tabSelected="1" view="pageBreakPreview" topLeftCell="A3" zoomScale="60" zoomScaleNormal="100" workbookViewId="0">
      <selection activeCell="Q23" sqref="Q23"/>
    </sheetView>
  </sheetViews>
  <sheetFormatPr defaultColWidth="11" defaultRowHeight="35.1" customHeight="1"/>
  <cols>
    <col min="1" max="4" width="11" style="4"/>
    <col min="5" max="5" width="23" style="4" customWidth="1"/>
    <col min="6" max="6" width="11" style="4"/>
    <col min="7" max="7" width="11.875" style="4" customWidth="1"/>
    <col min="8" max="8" width="13.5" style="4" customWidth="1"/>
    <col min="9" max="16384" width="11" style="4"/>
  </cols>
  <sheetData>
    <row r="1" spans="1:9" ht="35.1" customHeight="1">
      <c r="A1" s="3" t="s">
        <v>150</v>
      </c>
    </row>
    <row r="2" spans="1:9" ht="27.95" customHeight="1">
      <c r="A2" s="17" t="s">
        <v>68</v>
      </c>
      <c r="B2" s="17"/>
      <c r="C2" s="17"/>
      <c r="D2" s="17"/>
      <c r="E2" s="17"/>
      <c r="F2" s="17"/>
      <c r="G2" s="17"/>
      <c r="H2" s="17"/>
      <c r="I2" s="16"/>
    </row>
    <row r="3" spans="1:9" ht="15" customHeight="1">
      <c r="A3" s="18"/>
      <c r="B3" s="18"/>
      <c r="C3" s="18"/>
      <c r="D3" s="18"/>
      <c r="E3" s="18"/>
      <c r="F3" s="18"/>
      <c r="G3" s="18"/>
      <c r="H3" s="18"/>
      <c r="I3" s="16"/>
    </row>
    <row r="4" spans="1:9" ht="24" customHeight="1">
      <c r="A4" s="19" t="s">
        <v>69</v>
      </c>
      <c r="B4" s="19"/>
      <c r="C4" s="19"/>
      <c r="D4" s="19"/>
      <c r="E4" s="19"/>
      <c r="F4" s="19"/>
      <c r="G4" s="19"/>
      <c r="H4" s="19"/>
      <c r="I4" s="16"/>
    </row>
    <row r="5" spans="1:9" ht="23.1" customHeight="1">
      <c r="A5" s="20" t="s">
        <v>101</v>
      </c>
      <c r="B5" s="20"/>
      <c r="C5" s="20"/>
      <c r="D5" s="20"/>
      <c r="E5" s="20"/>
      <c r="F5" s="20"/>
      <c r="G5" s="20"/>
      <c r="H5" s="20"/>
      <c r="I5" s="5"/>
    </row>
    <row r="6" spans="1:9" ht="35.1" customHeight="1">
      <c r="A6" s="6" t="s">
        <v>70</v>
      </c>
      <c r="B6" s="21" t="str">
        <f>VLOOKUP(A1,汇总表!B1:D32,3,FALSE)</f>
        <v>购买教育服务经费</v>
      </c>
      <c r="C6" s="21"/>
      <c r="D6" s="21" t="s">
        <v>71</v>
      </c>
      <c r="E6" s="21"/>
      <c r="F6" s="21"/>
      <c r="G6" s="21" t="s">
        <v>72</v>
      </c>
      <c r="H6" s="21"/>
      <c r="I6" s="5"/>
    </row>
    <row r="7" spans="1:9" ht="35.1" customHeight="1">
      <c r="A7" s="21" t="s">
        <v>73</v>
      </c>
      <c r="B7" s="21"/>
      <c r="C7" s="21" t="s">
        <v>74</v>
      </c>
      <c r="D7" s="21"/>
      <c r="E7" s="21"/>
      <c r="F7" s="21" t="s">
        <v>75</v>
      </c>
      <c r="G7" s="22" t="s">
        <v>76</v>
      </c>
      <c r="H7" s="21" t="s">
        <v>77</v>
      </c>
      <c r="I7" s="16"/>
    </row>
    <row r="8" spans="1:9" ht="35.1" customHeight="1">
      <c r="A8" s="21"/>
      <c r="B8" s="21"/>
      <c r="C8" s="21"/>
      <c r="D8" s="21"/>
      <c r="E8" s="21"/>
      <c r="F8" s="21"/>
      <c r="G8" s="23"/>
      <c r="H8" s="21"/>
      <c r="I8" s="16"/>
    </row>
    <row r="9" spans="1:9" ht="35.1" customHeight="1">
      <c r="A9" s="24" t="s">
        <v>78</v>
      </c>
      <c r="B9" s="24"/>
      <c r="C9" s="25">
        <f>VLOOKUP(B6,汇总表!D1:K32,6,FALSE)</f>
        <v>318.34640000000002</v>
      </c>
      <c r="D9" s="25"/>
      <c r="E9" s="25"/>
      <c r="F9" s="7">
        <f>C9</f>
        <v>318.34640000000002</v>
      </c>
      <c r="G9" s="7">
        <v>0</v>
      </c>
      <c r="H9" s="7">
        <v>0</v>
      </c>
      <c r="I9" s="5"/>
    </row>
    <row r="10" spans="1:9" ht="35.1" customHeight="1">
      <c r="A10" s="24" t="s">
        <v>79</v>
      </c>
      <c r="B10" s="24"/>
      <c r="C10" s="25">
        <f>VLOOKUP(B6,汇总表!D1:K32,7,FALSE)</f>
        <v>279.02374900000001</v>
      </c>
      <c r="D10" s="25"/>
      <c r="E10" s="25"/>
      <c r="F10" s="7">
        <f>C10</f>
        <v>279.02374900000001</v>
      </c>
      <c r="G10" s="7">
        <v>0</v>
      </c>
      <c r="H10" s="7">
        <v>0</v>
      </c>
      <c r="I10" s="5"/>
    </row>
    <row r="11" spans="1:9" ht="35.1" customHeight="1">
      <c r="A11" s="24" t="s">
        <v>80</v>
      </c>
      <c r="B11" s="24"/>
      <c r="C11" s="25">
        <f>VLOOKUP(B6,汇总表!D1:K32,8,FALSE)</f>
        <v>279.02374900000001</v>
      </c>
      <c r="D11" s="25"/>
      <c r="E11" s="25"/>
      <c r="F11" s="7">
        <f>C11</f>
        <v>279.02374900000001</v>
      </c>
      <c r="G11" s="7">
        <v>0</v>
      </c>
      <c r="H11" s="7">
        <v>0</v>
      </c>
      <c r="I11" s="5"/>
    </row>
    <row r="12" spans="1:9" ht="35.1" customHeight="1">
      <c r="A12" s="24" t="s">
        <v>81</v>
      </c>
      <c r="B12" s="24"/>
      <c r="C12" s="26">
        <f>C11/C10</f>
        <v>1</v>
      </c>
      <c r="D12" s="26"/>
      <c r="E12" s="26"/>
      <c r="F12" s="8">
        <f>C12</f>
        <v>1</v>
      </c>
      <c r="G12" s="7">
        <v>0</v>
      </c>
      <c r="H12" s="7">
        <v>0</v>
      </c>
      <c r="I12" s="5"/>
    </row>
    <row r="13" spans="1:9" ht="35.1" customHeight="1">
      <c r="A13" s="21" t="s">
        <v>82</v>
      </c>
      <c r="B13" s="21" t="s">
        <v>83</v>
      </c>
      <c r="C13" s="21" t="s">
        <v>82</v>
      </c>
      <c r="D13" s="21"/>
      <c r="E13" s="21" t="s">
        <v>84</v>
      </c>
      <c r="F13" s="21" t="s">
        <v>85</v>
      </c>
      <c r="G13" s="22" t="s">
        <v>86</v>
      </c>
      <c r="H13" s="22" t="s">
        <v>87</v>
      </c>
      <c r="I13" s="16"/>
    </row>
    <row r="14" spans="1:9" ht="35.1" customHeight="1">
      <c r="A14" s="21"/>
      <c r="B14" s="21"/>
      <c r="C14" s="21"/>
      <c r="D14" s="21"/>
      <c r="E14" s="21"/>
      <c r="F14" s="21"/>
      <c r="G14" s="23"/>
      <c r="H14" s="23"/>
      <c r="I14" s="16"/>
    </row>
    <row r="15" spans="1:9" ht="35.1" customHeight="1">
      <c r="A15" s="21"/>
      <c r="B15" s="21" t="s">
        <v>88</v>
      </c>
      <c r="C15" s="21" t="s">
        <v>89</v>
      </c>
      <c r="D15" s="21"/>
      <c r="E15" s="9" t="s">
        <v>292</v>
      </c>
      <c r="F15" s="9">
        <v>53</v>
      </c>
      <c r="G15" s="9">
        <v>53</v>
      </c>
      <c r="H15" s="9" t="s">
        <v>90</v>
      </c>
      <c r="I15" s="5"/>
    </row>
    <row r="16" spans="1:9" ht="35.1" customHeight="1">
      <c r="A16" s="21"/>
      <c r="B16" s="21"/>
      <c r="C16" s="21" t="s">
        <v>91</v>
      </c>
      <c r="D16" s="21"/>
      <c r="E16" s="9" t="s">
        <v>293</v>
      </c>
      <c r="F16" s="10">
        <v>1</v>
      </c>
      <c r="G16" s="10">
        <v>1</v>
      </c>
      <c r="H16" s="9" t="s">
        <v>90</v>
      </c>
      <c r="I16" s="5"/>
    </row>
    <row r="17" spans="1:9" ht="35.1" customHeight="1">
      <c r="A17" s="21"/>
      <c r="B17" s="21"/>
      <c r="C17" s="21" t="s">
        <v>92</v>
      </c>
      <c r="D17" s="21"/>
      <c r="E17" s="9" t="s">
        <v>294</v>
      </c>
      <c r="F17" s="9" t="s">
        <v>171</v>
      </c>
      <c r="G17" s="10">
        <v>1</v>
      </c>
      <c r="H17" s="9" t="s">
        <v>90</v>
      </c>
      <c r="I17" s="5"/>
    </row>
    <row r="18" spans="1:9" ht="35.1" customHeight="1">
      <c r="A18" s="21"/>
      <c r="B18" s="21"/>
      <c r="C18" s="24" t="s">
        <v>93</v>
      </c>
      <c r="D18" s="24"/>
      <c r="E18" s="9" t="s">
        <v>296</v>
      </c>
      <c r="F18" s="11" t="s">
        <v>297</v>
      </c>
      <c r="G18" s="11" t="s">
        <v>297</v>
      </c>
      <c r="H18" s="9" t="s">
        <v>90</v>
      </c>
      <c r="I18" s="5"/>
    </row>
    <row r="19" spans="1:9" ht="35.1" customHeight="1">
      <c r="A19" s="21"/>
      <c r="B19" s="21" t="s">
        <v>94</v>
      </c>
      <c r="C19" s="21" t="s">
        <v>95</v>
      </c>
      <c r="D19" s="21"/>
      <c r="E19" s="9" t="s">
        <v>288</v>
      </c>
      <c r="F19" s="9" t="s">
        <v>173</v>
      </c>
      <c r="G19" s="10">
        <v>0.98</v>
      </c>
      <c r="H19" s="9" t="s">
        <v>90</v>
      </c>
      <c r="I19" s="5"/>
    </row>
    <row r="20" spans="1:9" ht="35.1" customHeight="1">
      <c r="A20" s="21"/>
      <c r="B20" s="21"/>
      <c r="C20" s="21" t="s">
        <v>96</v>
      </c>
      <c r="D20" s="21"/>
      <c r="E20" s="9" t="s">
        <v>97</v>
      </c>
      <c r="F20" s="9" t="s">
        <v>97</v>
      </c>
      <c r="G20" s="9" t="s">
        <v>97</v>
      </c>
      <c r="H20" s="9" t="s">
        <v>97</v>
      </c>
      <c r="I20" s="5"/>
    </row>
    <row r="21" spans="1:9" ht="35.1" customHeight="1">
      <c r="A21" s="21"/>
      <c r="B21" s="21"/>
      <c r="C21" s="21" t="s">
        <v>98</v>
      </c>
      <c r="D21" s="21"/>
      <c r="E21" s="9" t="s">
        <v>97</v>
      </c>
      <c r="F21" s="9" t="s">
        <v>97</v>
      </c>
      <c r="G21" s="9" t="s">
        <v>97</v>
      </c>
      <c r="H21" s="9" t="s">
        <v>97</v>
      </c>
      <c r="I21" s="5"/>
    </row>
    <row r="22" spans="1:9" ht="35.1" customHeight="1">
      <c r="A22" s="21"/>
      <c r="B22" s="21"/>
      <c r="C22" s="21" t="s">
        <v>99</v>
      </c>
      <c r="D22" s="21"/>
      <c r="E22" s="9" t="s">
        <v>215</v>
      </c>
      <c r="F22" s="9" t="s">
        <v>100</v>
      </c>
      <c r="G22" s="10">
        <v>0.96</v>
      </c>
      <c r="H22" s="9" t="s">
        <v>90</v>
      </c>
      <c r="I22" s="5"/>
    </row>
    <row r="23" spans="1:9" ht="35.1" customHeight="1">
      <c r="A23" s="12" t="s">
        <v>135</v>
      </c>
    </row>
    <row r="25" spans="1:9" ht="35.1" customHeight="1">
      <c r="C25" s="13"/>
      <c r="D25" s="13"/>
      <c r="E25" s="13"/>
      <c r="F25" s="13"/>
    </row>
    <row r="26" spans="1:9" ht="35.1" customHeight="1">
      <c r="C26" s="13"/>
      <c r="D26" s="13"/>
      <c r="E26" s="13"/>
      <c r="F26" s="14"/>
    </row>
    <row r="27" spans="1:9" ht="35.1" customHeight="1">
      <c r="C27" s="13"/>
      <c r="D27" s="13"/>
      <c r="E27" s="13"/>
      <c r="F27" s="13"/>
    </row>
    <row r="28" spans="1:9" ht="35.1" customHeight="1">
      <c r="C28" s="13"/>
      <c r="D28" s="13"/>
      <c r="E28" s="13"/>
      <c r="F28" s="13"/>
    </row>
    <row r="29" spans="1:9" ht="35.1" customHeight="1">
      <c r="C29" s="13"/>
      <c r="D29" s="13"/>
      <c r="E29" s="13"/>
      <c r="F29" s="13"/>
    </row>
    <row r="30" spans="1:9" ht="35.1" customHeight="1">
      <c r="C30" s="13"/>
      <c r="D30" s="13"/>
      <c r="E30" s="13"/>
      <c r="F30" s="13"/>
    </row>
    <row r="31" spans="1:9" ht="35.1" customHeight="1">
      <c r="C31" s="13"/>
      <c r="D31" s="13"/>
      <c r="E31" s="13"/>
      <c r="F31" s="13"/>
    </row>
    <row r="32" spans="1:9" ht="35.1" customHeight="1">
      <c r="C32" s="13"/>
      <c r="D32" s="13"/>
      <c r="E32" s="13"/>
      <c r="F32" s="13"/>
    </row>
    <row r="33" spans="3:6" ht="35.1" customHeight="1">
      <c r="C33" s="13"/>
      <c r="D33" s="13"/>
      <c r="E33" s="13"/>
      <c r="F33" s="13"/>
    </row>
  </sheetData>
  <mergeCells count="40">
    <mergeCell ref="F13:F14"/>
    <mergeCell ref="G13:G14"/>
    <mergeCell ref="H13:H14"/>
    <mergeCell ref="I13:I14"/>
    <mergeCell ref="A12:B12"/>
    <mergeCell ref="C12:E12"/>
    <mergeCell ref="A13:A22"/>
    <mergeCell ref="B13:B14"/>
    <mergeCell ref="C13:D14"/>
    <mergeCell ref="E13:E14"/>
    <mergeCell ref="B19:B22"/>
    <mergeCell ref="C19:D19"/>
    <mergeCell ref="C20:D20"/>
    <mergeCell ref="C21:D21"/>
    <mergeCell ref="B15:B18"/>
    <mergeCell ref="C15:D15"/>
    <mergeCell ref="C16:D16"/>
    <mergeCell ref="C17:D17"/>
    <mergeCell ref="C18:D18"/>
    <mergeCell ref="C22:D22"/>
    <mergeCell ref="A9:B9"/>
    <mergeCell ref="C9:E9"/>
    <mergeCell ref="A10:B10"/>
    <mergeCell ref="C10:E10"/>
    <mergeCell ref="A11:B11"/>
    <mergeCell ref="C11:E11"/>
    <mergeCell ref="I7:I8"/>
    <mergeCell ref="A2:H2"/>
    <mergeCell ref="I2:I4"/>
    <mergeCell ref="A3:H3"/>
    <mergeCell ref="A4:H4"/>
    <mergeCell ref="A5:H5"/>
    <mergeCell ref="B6:C6"/>
    <mergeCell ref="D6:F6"/>
    <mergeCell ref="G6:H6"/>
    <mergeCell ref="A7:B8"/>
    <mergeCell ref="C7:E8"/>
    <mergeCell ref="F7:F8"/>
    <mergeCell ref="G7:G8"/>
    <mergeCell ref="H7:H8"/>
  </mergeCells>
  <phoneticPr fontId="2" type="noConversion"/>
  <pageMargins left="0.7" right="0.7" top="0.75" bottom="0.75" header="0.3" footer="0.3"/>
  <pageSetup paperSize="9" scale="79" orientation="portrait" r:id="rId1"/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31724-B7D0-4118-BF41-1978FD05E191}">
  <dimension ref="A1:I32"/>
  <sheetViews>
    <sheetView view="pageBreakPreview" zoomScale="60" zoomScaleNormal="100" workbookViewId="0">
      <selection activeCell="I13" sqref="I13:I14"/>
    </sheetView>
  </sheetViews>
  <sheetFormatPr defaultColWidth="11" defaultRowHeight="35.1" customHeight="1"/>
  <cols>
    <col min="1" max="4" width="11" style="4"/>
    <col min="5" max="5" width="23" style="4" customWidth="1"/>
    <col min="6" max="6" width="11" style="4"/>
    <col min="7" max="7" width="11.875" style="4" customWidth="1"/>
    <col min="8" max="8" width="13.5" style="4" customWidth="1"/>
    <col min="9" max="16384" width="11" style="4"/>
  </cols>
  <sheetData>
    <row r="1" spans="1:9" ht="35.1" customHeight="1">
      <c r="A1" s="3" t="s">
        <v>151</v>
      </c>
    </row>
    <row r="2" spans="1:9" ht="27.95" customHeight="1">
      <c r="A2" s="17" t="s">
        <v>68</v>
      </c>
      <c r="B2" s="17"/>
      <c r="C2" s="17"/>
      <c r="D2" s="17"/>
      <c r="E2" s="17"/>
      <c r="F2" s="17"/>
      <c r="G2" s="17"/>
      <c r="H2" s="17"/>
      <c r="I2" s="16"/>
    </row>
    <row r="3" spans="1:9" ht="15" customHeight="1">
      <c r="A3" s="18"/>
      <c r="B3" s="18"/>
      <c r="C3" s="18"/>
      <c r="D3" s="18"/>
      <c r="E3" s="18"/>
      <c r="F3" s="18"/>
      <c r="G3" s="18"/>
      <c r="H3" s="18"/>
      <c r="I3" s="16"/>
    </row>
    <row r="4" spans="1:9" ht="24" customHeight="1">
      <c r="A4" s="19" t="s">
        <v>69</v>
      </c>
      <c r="B4" s="19"/>
      <c r="C4" s="19"/>
      <c r="D4" s="19"/>
      <c r="E4" s="19"/>
      <c r="F4" s="19"/>
      <c r="G4" s="19"/>
      <c r="H4" s="19"/>
      <c r="I4" s="16"/>
    </row>
    <row r="5" spans="1:9" ht="23.1" customHeight="1">
      <c r="A5" s="20" t="s">
        <v>101</v>
      </c>
      <c r="B5" s="20"/>
      <c r="C5" s="20"/>
      <c r="D5" s="20"/>
      <c r="E5" s="20"/>
      <c r="F5" s="20"/>
      <c r="G5" s="20"/>
      <c r="H5" s="20"/>
      <c r="I5" s="5"/>
    </row>
    <row r="6" spans="1:9" ht="35.1" customHeight="1">
      <c r="A6" s="6" t="s">
        <v>70</v>
      </c>
      <c r="B6" s="21" t="str">
        <f>VLOOKUP(A1,汇总表!B1:D32,3,FALSE)</f>
        <v>学生活动经费</v>
      </c>
      <c r="C6" s="21"/>
      <c r="D6" s="21" t="s">
        <v>71</v>
      </c>
      <c r="E6" s="21"/>
      <c r="F6" s="21"/>
      <c r="G6" s="21" t="s">
        <v>72</v>
      </c>
      <c r="H6" s="21"/>
      <c r="I6" s="5"/>
    </row>
    <row r="7" spans="1:9" ht="35.1" customHeight="1">
      <c r="A7" s="21" t="s">
        <v>73</v>
      </c>
      <c r="B7" s="21"/>
      <c r="C7" s="21" t="s">
        <v>74</v>
      </c>
      <c r="D7" s="21"/>
      <c r="E7" s="21"/>
      <c r="F7" s="21" t="s">
        <v>75</v>
      </c>
      <c r="G7" s="22" t="s">
        <v>76</v>
      </c>
      <c r="H7" s="21" t="s">
        <v>77</v>
      </c>
      <c r="I7" s="16"/>
    </row>
    <row r="8" spans="1:9" ht="35.1" customHeight="1">
      <c r="A8" s="21"/>
      <c r="B8" s="21"/>
      <c r="C8" s="21"/>
      <c r="D8" s="21"/>
      <c r="E8" s="21"/>
      <c r="F8" s="21"/>
      <c r="G8" s="23"/>
      <c r="H8" s="21"/>
      <c r="I8" s="16"/>
    </row>
    <row r="9" spans="1:9" ht="35.1" customHeight="1">
      <c r="A9" s="24" t="s">
        <v>78</v>
      </c>
      <c r="B9" s="24"/>
      <c r="C9" s="25">
        <f>VLOOKUP(B6,汇总表!D1:K32,6,FALSE)</f>
        <v>10.85</v>
      </c>
      <c r="D9" s="25"/>
      <c r="E9" s="25"/>
      <c r="F9" s="7">
        <f>C9</f>
        <v>10.85</v>
      </c>
      <c r="G9" s="7">
        <v>0</v>
      </c>
      <c r="H9" s="7">
        <v>0</v>
      </c>
      <c r="I9" s="5"/>
    </row>
    <row r="10" spans="1:9" ht="35.1" customHeight="1">
      <c r="A10" s="24" t="s">
        <v>79</v>
      </c>
      <c r="B10" s="24"/>
      <c r="C10" s="25">
        <f>VLOOKUP(B6,汇总表!D1:K32,7,FALSE)</f>
        <v>10.85</v>
      </c>
      <c r="D10" s="25"/>
      <c r="E10" s="25"/>
      <c r="F10" s="7">
        <f>C10</f>
        <v>10.85</v>
      </c>
      <c r="G10" s="7">
        <v>0</v>
      </c>
      <c r="H10" s="7">
        <v>0</v>
      </c>
      <c r="I10" s="5"/>
    </row>
    <row r="11" spans="1:9" ht="35.1" customHeight="1">
      <c r="A11" s="24" t="s">
        <v>80</v>
      </c>
      <c r="B11" s="24"/>
      <c r="C11" s="25">
        <f>VLOOKUP(B6,汇总表!D1:K32,8,FALSE)</f>
        <v>10.85</v>
      </c>
      <c r="D11" s="25"/>
      <c r="E11" s="25"/>
      <c r="F11" s="7">
        <f>C11</f>
        <v>10.85</v>
      </c>
      <c r="G11" s="7">
        <v>0</v>
      </c>
      <c r="H11" s="7">
        <v>0</v>
      </c>
      <c r="I11" s="5"/>
    </row>
    <row r="12" spans="1:9" ht="35.1" customHeight="1">
      <c r="A12" s="24" t="s">
        <v>81</v>
      </c>
      <c r="B12" s="24"/>
      <c r="C12" s="26">
        <f>C11/C10</f>
        <v>1</v>
      </c>
      <c r="D12" s="26"/>
      <c r="E12" s="26"/>
      <c r="F12" s="8">
        <f>C12</f>
        <v>1</v>
      </c>
      <c r="G12" s="7">
        <v>0</v>
      </c>
      <c r="H12" s="7">
        <v>0</v>
      </c>
      <c r="I12" s="5"/>
    </row>
    <row r="13" spans="1:9" ht="35.1" customHeight="1">
      <c r="A13" s="21" t="s">
        <v>82</v>
      </c>
      <c r="B13" s="21" t="s">
        <v>83</v>
      </c>
      <c r="C13" s="21" t="s">
        <v>82</v>
      </c>
      <c r="D13" s="21"/>
      <c r="E13" s="21" t="s">
        <v>84</v>
      </c>
      <c r="F13" s="21" t="s">
        <v>85</v>
      </c>
      <c r="G13" s="22" t="s">
        <v>86</v>
      </c>
      <c r="H13" s="22" t="s">
        <v>87</v>
      </c>
      <c r="I13" s="16"/>
    </row>
    <row r="14" spans="1:9" ht="35.1" customHeight="1">
      <c r="A14" s="21"/>
      <c r="B14" s="21"/>
      <c r="C14" s="21"/>
      <c r="D14" s="21"/>
      <c r="E14" s="21"/>
      <c r="F14" s="21"/>
      <c r="G14" s="23"/>
      <c r="H14" s="23"/>
      <c r="I14" s="16"/>
    </row>
    <row r="15" spans="1:9" ht="35.1" customHeight="1">
      <c r="A15" s="21"/>
      <c r="B15" s="21" t="s">
        <v>88</v>
      </c>
      <c r="C15" s="21" t="s">
        <v>89</v>
      </c>
      <c r="D15" s="21"/>
      <c r="E15" s="9" t="s">
        <v>205</v>
      </c>
      <c r="F15" s="9">
        <v>2445</v>
      </c>
      <c r="G15" s="9">
        <v>2445</v>
      </c>
      <c r="H15" s="9" t="s">
        <v>90</v>
      </c>
      <c r="I15" s="5"/>
    </row>
    <row r="16" spans="1:9" ht="35.1" customHeight="1">
      <c r="A16" s="21"/>
      <c r="B16" s="21"/>
      <c r="C16" s="21" t="s">
        <v>91</v>
      </c>
      <c r="D16" s="21"/>
      <c r="E16" s="9" t="s">
        <v>206</v>
      </c>
      <c r="F16" s="10">
        <v>1</v>
      </c>
      <c r="G16" s="10">
        <v>1</v>
      </c>
      <c r="H16" s="9" t="s">
        <v>90</v>
      </c>
      <c r="I16" s="5"/>
    </row>
    <row r="17" spans="1:9" ht="35.1" customHeight="1">
      <c r="A17" s="21"/>
      <c r="B17" s="21"/>
      <c r="C17" s="21" t="s">
        <v>92</v>
      </c>
      <c r="D17" s="21"/>
      <c r="E17" s="9" t="s">
        <v>207</v>
      </c>
      <c r="F17" s="9" t="s">
        <v>171</v>
      </c>
      <c r="G17" s="10">
        <v>1</v>
      </c>
      <c r="H17" s="9" t="s">
        <v>90</v>
      </c>
      <c r="I17" s="5"/>
    </row>
    <row r="18" spans="1:9" ht="35.1" customHeight="1">
      <c r="A18" s="21"/>
      <c r="B18" s="21"/>
      <c r="C18" s="24" t="s">
        <v>93</v>
      </c>
      <c r="D18" s="24"/>
      <c r="E18" s="9" t="s">
        <v>208</v>
      </c>
      <c r="F18" s="11" t="s">
        <v>210</v>
      </c>
      <c r="G18" s="11" t="s">
        <v>209</v>
      </c>
      <c r="H18" s="9" t="s">
        <v>90</v>
      </c>
      <c r="I18" s="5"/>
    </row>
    <row r="19" spans="1:9" ht="35.1" customHeight="1">
      <c r="A19" s="21"/>
      <c r="B19" s="21" t="s">
        <v>94</v>
      </c>
      <c r="C19" s="21" t="s">
        <v>95</v>
      </c>
      <c r="D19" s="21"/>
      <c r="E19" s="9" t="s">
        <v>201</v>
      </c>
      <c r="F19" s="10">
        <v>0.9</v>
      </c>
      <c r="G19" s="10">
        <v>0.96</v>
      </c>
      <c r="H19" s="9" t="s">
        <v>90</v>
      </c>
      <c r="I19" s="5"/>
    </row>
    <row r="20" spans="1:9" ht="35.1" customHeight="1">
      <c r="A20" s="21"/>
      <c r="B20" s="21"/>
      <c r="C20" s="21" t="s">
        <v>96</v>
      </c>
      <c r="D20" s="21"/>
      <c r="E20" s="9" t="s">
        <v>97</v>
      </c>
      <c r="F20" s="9" t="s">
        <v>97</v>
      </c>
      <c r="G20" s="9" t="s">
        <v>97</v>
      </c>
      <c r="H20" s="9" t="s">
        <v>97</v>
      </c>
      <c r="I20" s="5"/>
    </row>
    <row r="21" spans="1:9" ht="35.1" customHeight="1">
      <c r="A21" s="21"/>
      <c r="B21" s="21"/>
      <c r="C21" s="21" t="s">
        <v>98</v>
      </c>
      <c r="D21" s="21"/>
      <c r="E21" s="9" t="s">
        <v>97</v>
      </c>
      <c r="F21" s="9" t="s">
        <v>97</v>
      </c>
      <c r="G21" s="9" t="s">
        <v>97</v>
      </c>
      <c r="H21" s="9" t="s">
        <v>97</v>
      </c>
      <c r="I21" s="5"/>
    </row>
    <row r="22" spans="1:9" ht="35.1" customHeight="1">
      <c r="A22" s="21"/>
      <c r="B22" s="21"/>
      <c r="C22" s="21" t="s">
        <v>99</v>
      </c>
      <c r="D22" s="21"/>
      <c r="E22" s="9" t="s">
        <v>202</v>
      </c>
      <c r="F22" s="9" t="s">
        <v>100</v>
      </c>
      <c r="G22" s="10">
        <v>0.96</v>
      </c>
      <c r="H22" s="9" t="s">
        <v>90</v>
      </c>
      <c r="I22" s="5"/>
    </row>
    <row r="23" spans="1:9" ht="35.1" customHeight="1">
      <c r="A23" s="12" t="s">
        <v>135</v>
      </c>
    </row>
    <row r="25" spans="1:9" ht="35.1" customHeight="1">
      <c r="B25"/>
      <c r="C25" s="13"/>
      <c r="D25" s="13"/>
      <c r="E25" s="13"/>
    </row>
    <row r="26" spans="1:9" ht="35.1" customHeight="1">
      <c r="B26" s="13"/>
      <c r="C26" s="13"/>
      <c r="D26" s="13"/>
      <c r="E26" s="14"/>
    </row>
    <row r="27" spans="1:9" ht="35.1" customHeight="1">
      <c r="B27" s="13"/>
      <c r="C27" s="13"/>
      <c r="D27" s="13"/>
      <c r="E27" s="13"/>
    </row>
    <row r="28" spans="1:9" ht="35.1" customHeight="1">
      <c r="B28" s="13"/>
      <c r="C28" s="13"/>
      <c r="D28" s="13"/>
      <c r="E28" s="14"/>
    </row>
    <row r="29" spans="1:9" ht="35.1" customHeight="1">
      <c r="B29" s="13"/>
      <c r="C29" s="13"/>
      <c r="D29" s="13"/>
      <c r="E29" s="13"/>
    </row>
    <row r="30" spans="1:9" ht="35.1" customHeight="1">
      <c r="B30" s="13"/>
      <c r="C30" s="13"/>
      <c r="D30" s="13"/>
      <c r="E30" s="13"/>
    </row>
    <row r="31" spans="1:9" ht="35.1" customHeight="1">
      <c r="B31" s="13"/>
      <c r="C31" s="13"/>
      <c r="D31" s="13"/>
      <c r="E31" s="14"/>
    </row>
    <row r="32" spans="1:9" ht="35.1" customHeight="1">
      <c r="B32" s="13"/>
      <c r="C32" s="13"/>
      <c r="D32" s="13"/>
      <c r="E32" s="13"/>
    </row>
  </sheetData>
  <mergeCells count="40">
    <mergeCell ref="F13:F14"/>
    <mergeCell ref="G13:G14"/>
    <mergeCell ref="H13:H14"/>
    <mergeCell ref="I13:I14"/>
    <mergeCell ref="A12:B12"/>
    <mergeCell ref="C12:E12"/>
    <mergeCell ref="A13:A22"/>
    <mergeCell ref="B13:B14"/>
    <mergeCell ref="C13:D14"/>
    <mergeCell ref="E13:E14"/>
    <mergeCell ref="B19:B22"/>
    <mergeCell ref="C19:D19"/>
    <mergeCell ref="C20:D20"/>
    <mergeCell ref="C21:D21"/>
    <mergeCell ref="B15:B18"/>
    <mergeCell ref="C15:D15"/>
    <mergeCell ref="C16:D16"/>
    <mergeCell ref="C17:D17"/>
    <mergeCell ref="C18:D18"/>
    <mergeCell ref="C22:D22"/>
    <mergeCell ref="A9:B9"/>
    <mergeCell ref="C9:E9"/>
    <mergeCell ref="A10:B10"/>
    <mergeCell ref="C10:E10"/>
    <mergeCell ref="A11:B11"/>
    <mergeCell ref="C11:E11"/>
    <mergeCell ref="I7:I8"/>
    <mergeCell ref="A2:H2"/>
    <mergeCell ref="I2:I4"/>
    <mergeCell ref="A3:H3"/>
    <mergeCell ref="A4:H4"/>
    <mergeCell ref="A5:H5"/>
    <mergeCell ref="B6:C6"/>
    <mergeCell ref="D6:F6"/>
    <mergeCell ref="G6:H6"/>
    <mergeCell ref="A7:B8"/>
    <mergeCell ref="C7:E8"/>
    <mergeCell ref="F7:F8"/>
    <mergeCell ref="G7:G8"/>
    <mergeCell ref="H7:H8"/>
  </mergeCells>
  <phoneticPr fontId="2" type="noConversion"/>
  <pageMargins left="0.7" right="0.7" top="0.75" bottom="0.75" header="0.3" footer="0.3"/>
  <pageSetup paperSize="9" scale="79" orientation="portrait" r:id="rId1"/>
  <colBreaks count="1" manualBreakCount="1">
    <brk id="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B1642-E5F3-440D-B998-C75E0DF44EFC}">
  <dimension ref="A1:I32"/>
  <sheetViews>
    <sheetView view="pageBreakPreview" topLeftCell="A2" zoomScale="60" zoomScaleNormal="100" workbookViewId="0">
      <selection activeCell="I13" sqref="I13:I14"/>
    </sheetView>
  </sheetViews>
  <sheetFormatPr defaultColWidth="11" defaultRowHeight="35.1" customHeight="1"/>
  <cols>
    <col min="1" max="4" width="11" style="4"/>
    <col min="5" max="5" width="23" style="4" customWidth="1"/>
    <col min="6" max="6" width="11" style="4"/>
    <col min="7" max="7" width="11.875" style="4" customWidth="1"/>
    <col min="8" max="8" width="13.5" style="4" customWidth="1"/>
    <col min="9" max="16384" width="11" style="4"/>
  </cols>
  <sheetData>
    <row r="1" spans="1:9" ht="35.1" customHeight="1">
      <c r="A1" s="3" t="s">
        <v>152</v>
      </c>
    </row>
    <row r="2" spans="1:9" ht="27.95" customHeight="1">
      <c r="A2" s="17" t="s">
        <v>68</v>
      </c>
      <c r="B2" s="17"/>
      <c r="C2" s="17"/>
      <c r="D2" s="17"/>
      <c r="E2" s="17"/>
      <c r="F2" s="17"/>
      <c r="G2" s="17"/>
      <c r="H2" s="17"/>
      <c r="I2" s="16"/>
    </row>
    <row r="3" spans="1:9" ht="15" customHeight="1">
      <c r="A3" s="18"/>
      <c r="B3" s="18"/>
      <c r="C3" s="18"/>
      <c r="D3" s="18"/>
      <c r="E3" s="18"/>
      <c r="F3" s="18"/>
      <c r="G3" s="18"/>
      <c r="H3" s="18"/>
      <c r="I3" s="16"/>
    </row>
    <row r="4" spans="1:9" ht="24" customHeight="1">
      <c r="A4" s="19" t="s">
        <v>69</v>
      </c>
      <c r="B4" s="19"/>
      <c r="C4" s="19"/>
      <c r="D4" s="19"/>
      <c r="E4" s="19"/>
      <c r="F4" s="19"/>
      <c r="G4" s="19"/>
      <c r="H4" s="19"/>
      <c r="I4" s="16"/>
    </row>
    <row r="5" spans="1:9" ht="23.1" customHeight="1">
      <c r="A5" s="20" t="s">
        <v>101</v>
      </c>
      <c r="B5" s="20"/>
      <c r="C5" s="20"/>
      <c r="D5" s="20"/>
      <c r="E5" s="20"/>
      <c r="F5" s="20"/>
      <c r="G5" s="20"/>
      <c r="H5" s="20"/>
      <c r="I5" s="5"/>
    </row>
    <row r="6" spans="1:9" ht="35.1" customHeight="1">
      <c r="A6" s="6" t="s">
        <v>70</v>
      </c>
      <c r="B6" s="21" t="str">
        <f>VLOOKUP(A1,汇总表!B1:D32,3,FALSE)</f>
        <v>校园活动经费</v>
      </c>
      <c r="C6" s="21"/>
      <c r="D6" s="21" t="s">
        <v>71</v>
      </c>
      <c r="E6" s="21"/>
      <c r="F6" s="21"/>
      <c r="G6" s="21" t="s">
        <v>72</v>
      </c>
      <c r="H6" s="21"/>
      <c r="I6" s="5"/>
    </row>
    <row r="7" spans="1:9" ht="35.1" customHeight="1">
      <c r="A7" s="21" t="s">
        <v>73</v>
      </c>
      <c r="B7" s="21"/>
      <c r="C7" s="21" t="s">
        <v>74</v>
      </c>
      <c r="D7" s="21"/>
      <c r="E7" s="21"/>
      <c r="F7" s="21" t="s">
        <v>75</v>
      </c>
      <c r="G7" s="22" t="s">
        <v>76</v>
      </c>
      <c r="H7" s="21" t="s">
        <v>77</v>
      </c>
      <c r="I7" s="16"/>
    </row>
    <row r="8" spans="1:9" ht="35.1" customHeight="1">
      <c r="A8" s="21"/>
      <c r="B8" s="21"/>
      <c r="C8" s="21"/>
      <c r="D8" s="21"/>
      <c r="E8" s="21"/>
      <c r="F8" s="21"/>
      <c r="G8" s="23"/>
      <c r="H8" s="21"/>
      <c r="I8" s="16"/>
    </row>
    <row r="9" spans="1:9" ht="35.1" customHeight="1">
      <c r="A9" s="24" t="s">
        <v>78</v>
      </c>
      <c r="B9" s="24"/>
      <c r="C9" s="25">
        <f>VLOOKUP(B6,汇总表!D1:K32,6,FALSE)</f>
        <v>16.5</v>
      </c>
      <c r="D9" s="25"/>
      <c r="E9" s="25"/>
      <c r="F9" s="7">
        <f>C9</f>
        <v>16.5</v>
      </c>
      <c r="G9" s="7">
        <v>0</v>
      </c>
      <c r="H9" s="7">
        <v>0</v>
      </c>
      <c r="I9" s="5"/>
    </row>
    <row r="10" spans="1:9" ht="35.1" customHeight="1">
      <c r="A10" s="24" t="s">
        <v>79</v>
      </c>
      <c r="B10" s="24"/>
      <c r="C10" s="25">
        <f>VLOOKUP(B6,汇总表!D1:K32,7,FALSE)</f>
        <v>16.5</v>
      </c>
      <c r="D10" s="25"/>
      <c r="E10" s="25"/>
      <c r="F10" s="7">
        <f>C10</f>
        <v>16.5</v>
      </c>
      <c r="G10" s="7">
        <v>0</v>
      </c>
      <c r="H10" s="7">
        <v>0</v>
      </c>
      <c r="I10" s="5"/>
    </row>
    <row r="11" spans="1:9" ht="35.1" customHeight="1">
      <c r="A11" s="24" t="s">
        <v>80</v>
      </c>
      <c r="B11" s="24"/>
      <c r="C11" s="25">
        <f>VLOOKUP(B6,汇总表!D1:K32,8,FALSE)</f>
        <v>16.5</v>
      </c>
      <c r="D11" s="25"/>
      <c r="E11" s="25"/>
      <c r="F11" s="7">
        <f>C11</f>
        <v>16.5</v>
      </c>
      <c r="G11" s="7">
        <v>0</v>
      </c>
      <c r="H11" s="7">
        <v>0</v>
      </c>
      <c r="I11" s="5"/>
    </row>
    <row r="12" spans="1:9" ht="35.1" customHeight="1">
      <c r="A12" s="24" t="s">
        <v>81</v>
      </c>
      <c r="B12" s="24"/>
      <c r="C12" s="26">
        <f>C11/C10</f>
        <v>1</v>
      </c>
      <c r="D12" s="26"/>
      <c r="E12" s="26"/>
      <c r="F12" s="8">
        <f>C12</f>
        <v>1</v>
      </c>
      <c r="G12" s="7">
        <v>0</v>
      </c>
      <c r="H12" s="7">
        <v>0</v>
      </c>
      <c r="I12" s="5"/>
    </row>
    <row r="13" spans="1:9" ht="35.1" customHeight="1">
      <c r="A13" s="21" t="s">
        <v>82</v>
      </c>
      <c r="B13" s="21" t="s">
        <v>83</v>
      </c>
      <c r="C13" s="21" t="s">
        <v>82</v>
      </c>
      <c r="D13" s="21"/>
      <c r="E13" s="21" t="s">
        <v>84</v>
      </c>
      <c r="F13" s="21" t="s">
        <v>85</v>
      </c>
      <c r="G13" s="22" t="s">
        <v>86</v>
      </c>
      <c r="H13" s="22" t="s">
        <v>87</v>
      </c>
      <c r="I13" s="16"/>
    </row>
    <row r="14" spans="1:9" ht="35.1" customHeight="1">
      <c r="A14" s="21"/>
      <c r="B14" s="21"/>
      <c r="C14" s="21"/>
      <c r="D14" s="21"/>
      <c r="E14" s="21"/>
      <c r="F14" s="21"/>
      <c r="G14" s="23"/>
      <c r="H14" s="23"/>
      <c r="I14" s="16"/>
    </row>
    <row r="15" spans="1:9" ht="35.1" customHeight="1">
      <c r="A15" s="21"/>
      <c r="B15" s="21" t="s">
        <v>88</v>
      </c>
      <c r="C15" s="21" t="s">
        <v>89</v>
      </c>
      <c r="D15" s="21"/>
      <c r="E15" s="9" t="s">
        <v>265</v>
      </c>
      <c r="F15" s="9">
        <v>6</v>
      </c>
      <c r="G15" s="9">
        <v>6</v>
      </c>
      <c r="H15" s="9" t="s">
        <v>90</v>
      </c>
      <c r="I15" s="5"/>
    </row>
    <row r="16" spans="1:9" ht="35.1" customHeight="1">
      <c r="A16" s="21"/>
      <c r="B16" s="21"/>
      <c r="C16" s="21" t="s">
        <v>91</v>
      </c>
      <c r="D16" s="21"/>
      <c r="E16" s="9" t="s">
        <v>266</v>
      </c>
      <c r="F16" s="9" t="s">
        <v>199</v>
      </c>
      <c r="G16" s="10">
        <v>1</v>
      </c>
      <c r="H16" s="9" t="s">
        <v>90</v>
      </c>
      <c r="I16" s="5"/>
    </row>
    <row r="17" spans="1:9" ht="35.1" customHeight="1">
      <c r="A17" s="21"/>
      <c r="B17" s="21"/>
      <c r="C17" s="21" t="s">
        <v>92</v>
      </c>
      <c r="D17" s="21"/>
      <c r="E17" s="9" t="s">
        <v>184</v>
      </c>
      <c r="F17" s="9" t="s">
        <v>171</v>
      </c>
      <c r="G17" s="10">
        <v>1</v>
      </c>
      <c r="H17" s="9" t="s">
        <v>90</v>
      </c>
      <c r="I17" s="5"/>
    </row>
    <row r="18" spans="1:9" ht="35.1" customHeight="1">
      <c r="A18" s="21"/>
      <c r="B18" s="21"/>
      <c r="C18" s="24" t="s">
        <v>93</v>
      </c>
      <c r="D18" s="24"/>
      <c r="E18" s="9" t="s">
        <v>270</v>
      </c>
      <c r="F18" s="11" t="s">
        <v>271</v>
      </c>
      <c r="G18" s="11" t="s">
        <v>271</v>
      </c>
      <c r="H18" s="9" t="s">
        <v>90</v>
      </c>
      <c r="I18" s="5"/>
    </row>
    <row r="19" spans="1:9" ht="35.1" customHeight="1">
      <c r="A19" s="21"/>
      <c r="B19" s="21" t="s">
        <v>94</v>
      </c>
      <c r="C19" s="21" t="s">
        <v>95</v>
      </c>
      <c r="D19" s="21"/>
      <c r="E19" s="9" t="s">
        <v>267</v>
      </c>
      <c r="F19" s="9" t="s">
        <v>268</v>
      </c>
      <c r="G19" s="10">
        <v>0.98</v>
      </c>
      <c r="H19" s="9" t="s">
        <v>90</v>
      </c>
      <c r="I19" s="5"/>
    </row>
    <row r="20" spans="1:9" ht="35.1" customHeight="1">
      <c r="A20" s="21"/>
      <c r="B20" s="21"/>
      <c r="C20" s="21" t="s">
        <v>96</v>
      </c>
      <c r="D20" s="21"/>
      <c r="E20" s="9" t="s">
        <v>97</v>
      </c>
      <c r="F20" s="9" t="s">
        <v>97</v>
      </c>
      <c r="G20" s="9" t="s">
        <v>97</v>
      </c>
      <c r="H20" s="9" t="s">
        <v>97</v>
      </c>
      <c r="I20" s="5"/>
    </row>
    <row r="21" spans="1:9" ht="35.1" customHeight="1">
      <c r="A21" s="21"/>
      <c r="B21" s="21"/>
      <c r="C21" s="21" t="s">
        <v>98</v>
      </c>
      <c r="D21" s="21"/>
      <c r="E21" s="9" t="s">
        <v>97</v>
      </c>
      <c r="F21" s="9" t="s">
        <v>97</v>
      </c>
      <c r="G21" s="9" t="s">
        <v>97</v>
      </c>
      <c r="H21" s="9" t="s">
        <v>97</v>
      </c>
      <c r="I21" s="5"/>
    </row>
    <row r="22" spans="1:9" ht="35.1" customHeight="1">
      <c r="A22" s="21"/>
      <c r="B22" s="21"/>
      <c r="C22" s="21" t="s">
        <v>99</v>
      </c>
      <c r="D22" s="21"/>
      <c r="E22" s="9" t="s">
        <v>269</v>
      </c>
      <c r="F22" s="9" t="s">
        <v>100</v>
      </c>
      <c r="G22" s="10">
        <v>0.96</v>
      </c>
      <c r="H22" s="9" t="s">
        <v>90</v>
      </c>
      <c r="I22" s="5"/>
    </row>
    <row r="23" spans="1:9" ht="35.1" customHeight="1">
      <c r="A23" s="12" t="s">
        <v>135</v>
      </c>
    </row>
    <row r="25" spans="1:9" ht="35.1" customHeight="1">
      <c r="B25" s="13"/>
      <c r="C25" s="13"/>
      <c r="D25" s="13"/>
      <c r="E25" s="13"/>
    </row>
    <row r="26" spans="1:9" ht="35.1" customHeight="1">
      <c r="B26" s="13"/>
      <c r="C26" s="13"/>
      <c r="D26" s="13"/>
      <c r="E26" s="13"/>
    </row>
    <row r="27" spans="1:9" ht="35.1" customHeight="1">
      <c r="B27" s="13"/>
      <c r="C27" s="13"/>
      <c r="D27" s="13"/>
      <c r="E27" s="13"/>
    </row>
    <row r="28" spans="1:9" ht="35.1" customHeight="1">
      <c r="B28" s="13"/>
      <c r="C28" s="13"/>
      <c r="D28" s="13"/>
      <c r="E28" s="13"/>
    </row>
    <row r="29" spans="1:9" ht="35.1" customHeight="1">
      <c r="B29" s="13"/>
      <c r="C29" s="13"/>
      <c r="D29" s="13"/>
      <c r="E29" s="13"/>
    </row>
    <row r="30" spans="1:9" ht="35.1" customHeight="1">
      <c r="B30" s="13"/>
      <c r="C30" s="13"/>
      <c r="D30" s="13"/>
      <c r="E30" s="13"/>
    </row>
    <row r="31" spans="1:9" ht="35.1" customHeight="1">
      <c r="B31" s="13"/>
      <c r="C31" s="13"/>
      <c r="D31" s="13"/>
      <c r="E31" s="14"/>
    </row>
    <row r="32" spans="1:9" ht="35.1" customHeight="1">
      <c r="B32" s="13"/>
      <c r="C32" s="13"/>
      <c r="D32" s="13"/>
      <c r="E32" s="13"/>
    </row>
  </sheetData>
  <mergeCells count="40">
    <mergeCell ref="F13:F14"/>
    <mergeCell ref="G13:G14"/>
    <mergeCell ref="H13:H14"/>
    <mergeCell ref="I13:I14"/>
    <mergeCell ref="A12:B12"/>
    <mergeCell ref="C12:E12"/>
    <mergeCell ref="A13:A22"/>
    <mergeCell ref="B13:B14"/>
    <mergeCell ref="C13:D14"/>
    <mergeCell ref="E13:E14"/>
    <mergeCell ref="B19:B22"/>
    <mergeCell ref="C19:D19"/>
    <mergeCell ref="C20:D20"/>
    <mergeCell ref="C21:D21"/>
    <mergeCell ref="B15:B18"/>
    <mergeCell ref="C15:D15"/>
    <mergeCell ref="C16:D16"/>
    <mergeCell ref="C17:D17"/>
    <mergeCell ref="C18:D18"/>
    <mergeCell ref="C22:D22"/>
    <mergeCell ref="A9:B9"/>
    <mergeCell ref="C9:E9"/>
    <mergeCell ref="A10:B10"/>
    <mergeCell ref="C10:E10"/>
    <mergeCell ref="A11:B11"/>
    <mergeCell ref="C11:E11"/>
    <mergeCell ref="I7:I8"/>
    <mergeCell ref="A2:H2"/>
    <mergeCell ref="I2:I4"/>
    <mergeCell ref="A3:H3"/>
    <mergeCell ref="A4:H4"/>
    <mergeCell ref="A5:H5"/>
    <mergeCell ref="B6:C6"/>
    <mergeCell ref="D6:F6"/>
    <mergeCell ref="G6:H6"/>
    <mergeCell ref="A7:B8"/>
    <mergeCell ref="C7:E8"/>
    <mergeCell ref="F7:F8"/>
    <mergeCell ref="G7:G8"/>
    <mergeCell ref="H7:H8"/>
  </mergeCells>
  <phoneticPr fontId="2" type="noConversion"/>
  <pageMargins left="0.7" right="0.7" top="0.75" bottom="0.75" header="0.3" footer="0.3"/>
  <pageSetup paperSize="9" scale="79" orientation="portrait" r:id="rId1"/>
  <colBreaks count="1" manualBreakCount="1">
    <brk id="8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E9CBC-C81D-4DA7-BED5-1C01237B9C25}">
  <dimension ref="A1:I43"/>
  <sheetViews>
    <sheetView view="pageBreakPreview" topLeftCell="A6" zoomScale="75" zoomScaleNormal="100" zoomScaleSheetLayoutView="36" workbookViewId="0">
      <selection activeCell="F21" sqref="F21"/>
    </sheetView>
  </sheetViews>
  <sheetFormatPr defaultColWidth="11" defaultRowHeight="35.1" customHeight="1"/>
  <cols>
    <col min="1" max="4" width="11" style="4"/>
    <col min="5" max="5" width="23" style="4" customWidth="1"/>
    <col min="6" max="6" width="11" style="4"/>
    <col min="7" max="7" width="11.875" style="4" customWidth="1"/>
    <col min="8" max="8" width="13.5" style="4" customWidth="1"/>
    <col min="9" max="16384" width="11" style="4"/>
  </cols>
  <sheetData>
    <row r="1" spans="1:9" ht="35.1" customHeight="1">
      <c r="A1" s="3" t="s">
        <v>153</v>
      </c>
    </row>
    <row r="2" spans="1:9" ht="27.95" customHeight="1">
      <c r="A2" s="17" t="s">
        <v>68</v>
      </c>
      <c r="B2" s="17"/>
      <c r="C2" s="17"/>
      <c r="D2" s="17"/>
      <c r="E2" s="17"/>
      <c r="F2" s="17"/>
      <c r="G2" s="17"/>
      <c r="H2" s="17"/>
      <c r="I2" s="16"/>
    </row>
    <row r="3" spans="1:9" ht="15" customHeight="1">
      <c r="A3" s="18"/>
      <c r="B3" s="18"/>
      <c r="C3" s="18"/>
      <c r="D3" s="18"/>
      <c r="E3" s="18"/>
      <c r="F3" s="18"/>
      <c r="G3" s="18"/>
      <c r="H3" s="18"/>
      <c r="I3" s="16"/>
    </row>
    <row r="4" spans="1:9" ht="24" customHeight="1">
      <c r="A4" s="19" t="s">
        <v>69</v>
      </c>
      <c r="B4" s="19"/>
      <c r="C4" s="19"/>
      <c r="D4" s="19"/>
      <c r="E4" s="19"/>
      <c r="F4" s="19"/>
      <c r="G4" s="19"/>
      <c r="H4" s="19"/>
      <c r="I4" s="16"/>
    </row>
    <row r="5" spans="1:9" ht="23.1" customHeight="1">
      <c r="A5" s="20" t="s">
        <v>101</v>
      </c>
      <c r="B5" s="20"/>
      <c r="C5" s="20"/>
      <c r="D5" s="20"/>
      <c r="E5" s="20"/>
      <c r="F5" s="20"/>
      <c r="G5" s="20"/>
      <c r="H5" s="20"/>
      <c r="I5" s="5"/>
    </row>
    <row r="6" spans="1:9" ht="35.1" customHeight="1">
      <c r="A6" s="6" t="s">
        <v>70</v>
      </c>
      <c r="B6" s="21" t="str">
        <f>VLOOKUP(A1,汇总表!B1:D32,3,FALSE)</f>
        <v>后勤管理经费</v>
      </c>
      <c r="C6" s="21"/>
      <c r="D6" s="21" t="s">
        <v>71</v>
      </c>
      <c r="E6" s="21"/>
      <c r="F6" s="21"/>
      <c r="G6" s="21" t="s">
        <v>72</v>
      </c>
      <c r="H6" s="21"/>
      <c r="I6" s="5"/>
    </row>
    <row r="7" spans="1:9" ht="35.1" customHeight="1">
      <c r="A7" s="21" t="s">
        <v>73</v>
      </c>
      <c r="B7" s="21"/>
      <c r="C7" s="21" t="s">
        <v>74</v>
      </c>
      <c r="D7" s="21"/>
      <c r="E7" s="21"/>
      <c r="F7" s="21" t="s">
        <v>75</v>
      </c>
      <c r="G7" s="22" t="s">
        <v>76</v>
      </c>
      <c r="H7" s="21" t="s">
        <v>77</v>
      </c>
      <c r="I7" s="16"/>
    </row>
    <row r="8" spans="1:9" ht="35.1" customHeight="1">
      <c r="A8" s="21"/>
      <c r="B8" s="21"/>
      <c r="C8" s="21"/>
      <c r="D8" s="21"/>
      <c r="E8" s="21"/>
      <c r="F8" s="21"/>
      <c r="G8" s="23"/>
      <c r="H8" s="21"/>
      <c r="I8" s="16"/>
    </row>
    <row r="9" spans="1:9" ht="35.1" customHeight="1">
      <c r="A9" s="24" t="s">
        <v>78</v>
      </c>
      <c r="B9" s="24"/>
      <c r="C9" s="25">
        <f>VLOOKUP(B6,汇总表!D1:K32,6,FALSE)</f>
        <v>238.82599999999999</v>
      </c>
      <c r="D9" s="25"/>
      <c r="E9" s="25"/>
      <c r="F9" s="7">
        <f>C9</f>
        <v>238.82599999999999</v>
      </c>
      <c r="G9" s="7">
        <v>0</v>
      </c>
      <c r="H9" s="7">
        <v>0</v>
      </c>
      <c r="I9" s="5"/>
    </row>
    <row r="10" spans="1:9" ht="35.1" customHeight="1">
      <c r="A10" s="24" t="s">
        <v>79</v>
      </c>
      <c r="B10" s="24"/>
      <c r="C10" s="25">
        <f>VLOOKUP(B6,汇总表!D1:K32,7,FALSE)</f>
        <v>253.711646</v>
      </c>
      <c r="D10" s="25"/>
      <c r="E10" s="25"/>
      <c r="F10" s="7">
        <f>C10</f>
        <v>253.711646</v>
      </c>
      <c r="G10" s="7">
        <v>0</v>
      </c>
      <c r="H10" s="7">
        <v>0</v>
      </c>
      <c r="I10" s="5"/>
    </row>
    <row r="11" spans="1:9" ht="35.1" customHeight="1">
      <c r="A11" s="24" t="s">
        <v>80</v>
      </c>
      <c r="B11" s="24"/>
      <c r="C11" s="25">
        <f>VLOOKUP(B6,汇总表!D1:K32,8,FALSE)</f>
        <v>253.711646</v>
      </c>
      <c r="D11" s="25"/>
      <c r="E11" s="25"/>
      <c r="F11" s="7">
        <f>C11</f>
        <v>253.711646</v>
      </c>
      <c r="G11" s="7">
        <v>0</v>
      </c>
      <c r="H11" s="7">
        <v>0</v>
      </c>
      <c r="I11" s="5"/>
    </row>
    <row r="12" spans="1:9" ht="35.1" customHeight="1">
      <c r="A12" s="24" t="s">
        <v>81</v>
      </c>
      <c r="B12" s="24"/>
      <c r="C12" s="26">
        <f>C11/C10</f>
        <v>1</v>
      </c>
      <c r="D12" s="26"/>
      <c r="E12" s="26"/>
      <c r="F12" s="8">
        <f>C12</f>
        <v>1</v>
      </c>
      <c r="G12" s="7">
        <v>0</v>
      </c>
      <c r="H12" s="7">
        <v>0</v>
      </c>
      <c r="I12" s="5"/>
    </row>
    <row r="13" spans="1:9" ht="35.1" customHeight="1">
      <c r="A13" s="21" t="s">
        <v>82</v>
      </c>
      <c r="B13" s="21" t="s">
        <v>83</v>
      </c>
      <c r="C13" s="21" t="s">
        <v>82</v>
      </c>
      <c r="D13" s="21"/>
      <c r="E13" s="21" t="s">
        <v>84</v>
      </c>
      <c r="F13" s="21" t="s">
        <v>85</v>
      </c>
      <c r="G13" s="22" t="s">
        <v>86</v>
      </c>
      <c r="H13" s="22" t="s">
        <v>87</v>
      </c>
      <c r="I13" s="16"/>
    </row>
    <row r="14" spans="1:9" ht="35.1" customHeight="1">
      <c r="A14" s="21"/>
      <c r="B14" s="21"/>
      <c r="C14" s="21"/>
      <c r="D14" s="21"/>
      <c r="E14" s="21"/>
      <c r="F14" s="21"/>
      <c r="G14" s="23"/>
      <c r="H14" s="23"/>
      <c r="I14" s="16"/>
    </row>
    <row r="15" spans="1:9" ht="35.1" customHeight="1">
      <c r="A15" s="21"/>
      <c r="B15" s="21" t="s">
        <v>88</v>
      </c>
      <c r="C15" s="27" t="s">
        <v>89</v>
      </c>
      <c r="D15" s="28"/>
      <c r="E15" s="9" t="s">
        <v>178</v>
      </c>
      <c r="F15" s="9">
        <v>22</v>
      </c>
      <c r="G15" s="9">
        <v>22</v>
      </c>
      <c r="H15" s="9" t="s">
        <v>90</v>
      </c>
      <c r="I15" s="5"/>
    </row>
    <row r="16" spans="1:9" ht="35.1" customHeight="1">
      <c r="A16" s="21"/>
      <c r="B16" s="21"/>
      <c r="C16" s="31"/>
      <c r="D16" s="32"/>
      <c r="E16" s="9" t="s">
        <v>179</v>
      </c>
      <c r="F16" s="9">
        <v>365</v>
      </c>
      <c r="G16" s="9">
        <v>365</v>
      </c>
      <c r="H16" s="9" t="s">
        <v>90</v>
      </c>
      <c r="I16" s="5"/>
    </row>
    <row r="17" spans="1:9" ht="35.1" customHeight="1">
      <c r="A17" s="21"/>
      <c r="B17" s="21"/>
      <c r="C17" s="31"/>
      <c r="D17" s="32"/>
      <c r="E17" s="9" t="s">
        <v>180</v>
      </c>
      <c r="F17" s="9">
        <v>24</v>
      </c>
      <c r="G17" s="9">
        <v>24</v>
      </c>
      <c r="H17" s="9" t="s">
        <v>90</v>
      </c>
      <c r="I17" s="5"/>
    </row>
    <row r="18" spans="1:9" ht="35.1" customHeight="1">
      <c r="A18" s="21"/>
      <c r="B18" s="21"/>
      <c r="C18" s="29"/>
      <c r="D18" s="30"/>
      <c r="E18" s="9" t="s">
        <v>181</v>
      </c>
      <c r="F18" s="9">
        <v>10</v>
      </c>
      <c r="G18" s="9">
        <v>10</v>
      </c>
      <c r="H18" s="9" t="s">
        <v>90</v>
      </c>
      <c r="I18" s="5"/>
    </row>
    <row r="19" spans="1:9" ht="35.1" customHeight="1">
      <c r="A19" s="21"/>
      <c r="B19" s="21"/>
      <c r="C19" s="27" t="s">
        <v>91</v>
      </c>
      <c r="D19" s="28"/>
      <c r="E19" s="9" t="s">
        <v>182</v>
      </c>
      <c r="F19" s="10">
        <v>1</v>
      </c>
      <c r="G19" s="10">
        <v>1</v>
      </c>
      <c r="H19" s="9" t="s">
        <v>90</v>
      </c>
      <c r="I19" s="5"/>
    </row>
    <row r="20" spans="1:9" ht="35.1" customHeight="1">
      <c r="A20" s="21"/>
      <c r="B20" s="21"/>
      <c r="C20" s="29"/>
      <c r="D20" s="30"/>
      <c r="E20" s="9" t="s">
        <v>183</v>
      </c>
      <c r="F20" s="10">
        <v>0</v>
      </c>
      <c r="G20" s="10">
        <v>0</v>
      </c>
      <c r="H20" s="9" t="s">
        <v>90</v>
      </c>
      <c r="I20" s="5"/>
    </row>
    <row r="21" spans="1:9" ht="35.1" customHeight="1">
      <c r="A21" s="21"/>
      <c r="B21" s="21"/>
      <c r="C21" s="21" t="s">
        <v>92</v>
      </c>
      <c r="D21" s="21"/>
      <c r="E21" s="9" t="s">
        <v>184</v>
      </c>
      <c r="F21" s="9" t="s">
        <v>171</v>
      </c>
      <c r="G21" s="10">
        <v>1</v>
      </c>
      <c r="H21" s="9" t="s">
        <v>90</v>
      </c>
      <c r="I21" s="5"/>
    </row>
    <row r="22" spans="1:9" ht="35.1" customHeight="1">
      <c r="A22" s="21"/>
      <c r="B22" s="21"/>
      <c r="C22" s="24" t="s">
        <v>93</v>
      </c>
      <c r="D22" s="24"/>
      <c r="E22" s="9" t="s">
        <v>187</v>
      </c>
      <c r="F22" s="11" t="s">
        <v>188</v>
      </c>
      <c r="G22" s="11" t="s">
        <v>188</v>
      </c>
      <c r="H22" s="9" t="s">
        <v>90</v>
      </c>
      <c r="I22" s="5"/>
    </row>
    <row r="23" spans="1:9" ht="35.1" customHeight="1">
      <c r="A23" s="21"/>
      <c r="B23" s="21" t="s">
        <v>94</v>
      </c>
      <c r="C23" s="21" t="s">
        <v>95</v>
      </c>
      <c r="D23" s="21"/>
      <c r="E23" s="9" t="s">
        <v>185</v>
      </c>
      <c r="F23" s="9" t="s">
        <v>186</v>
      </c>
      <c r="G23" s="10">
        <v>0.98</v>
      </c>
      <c r="H23" s="9" t="s">
        <v>90</v>
      </c>
      <c r="I23" s="5"/>
    </row>
    <row r="24" spans="1:9" ht="35.1" customHeight="1">
      <c r="A24" s="21"/>
      <c r="B24" s="21"/>
      <c r="C24" s="21" t="s">
        <v>96</v>
      </c>
      <c r="D24" s="21"/>
      <c r="E24" s="9" t="s">
        <v>97</v>
      </c>
      <c r="F24" s="9" t="s">
        <v>97</v>
      </c>
      <c r="G24" s="9" t="s">
        <v>97</v>
      </c>
      <c r="H24" s="9" t="s">
        <v>97</v>
      </c>
      <c r="I24" s="5"/>
    </row>
    <row r="25" spans="1:9" ht="35.1" customHeight="1">
      <c r="A25" s="21"/>
      <c r="B25" s="21"/>
      <c r="C25" s="21" t="s">
        <v>98</v>
      </c>
      <c r="D25" s="21"/>
      <c r="E25" s="9" t="s">
        <v>97</v>
      </c>
      <c r="F25" s="9" t="s">
        <v>97</v>
      </c>
      <c r="G25" s="9" t="s">
        <v>97</v>
      </c>
      <c r="H25" s="9" t="s">
        <v>97</v>
      </c>
      <c r="I25" s="5"/>
    </row>
    <row r="26" spans="1:9" ht="35.1" customHeight="1">
      <c r="A26" s="21"/>
      <c r="B26" s="21"/>
      <c r="C26" s="21" t="s">
        <v>99</v>
      </c>
      <c r="D26" s="21"/>
      <c r="E26" s="9" t="s">
        <v>175</v>
      </c>
      <c r="F26" s="9" t="s">
        <v>100</v>
      </c>
      <c r="G26" s="10">
        <v>0.96</v>
      </c>
      <c r="H26" s="9" t="s">
        <v>90</v>
      </c>
      <c r="I26" s="5"/>
    </row>
    <row r="27" spans="1:9" ht="35.1" customHeight="1">
      <c r="A27" s="12" t="s">
        <v>135</v>
      </c>
    </row>
    <row r="32" spans="1:9" ht="35.1" customHeight="1">
      <c r="B32"/>
      <c r="C32" s="13"/>
      <c r="D32" s="13"/>
      <c r="E32" s="13"/>
    </row>
    <row r="33" spans="2:5" ht="35.1" customHeight="1">
      <c r="B33" s="13"/>
      <c r="C33" s="13"/>
      <c r="D33" s="13"/>
      <c r="E33" s="13"/>
    </row>
    <row r="34" spans="2:5" ht="35.1" customHeight="1">
      <c r="B34" s="13"/>
      <c r="C34" s="13"/>
      <c r="D34" s="13"/>
      <c r="E34" s="13"/>
    </row>
    <row r="35" spans="2:5" ht="35.1" customHeight="1">
      <c r="B35" s="13"/>
      <c r="C35" s="13"/>
      <c r="D35" s="13"/>
      <c r="E35" s="13"/>
    </row>
    <row r="36" spans="2:5" ht="35.1" customHeight="1">
      <c r="B36" s="13"/>
      <c r="C36" s="13"/>
      <c r="D36" s="13"/>
      <c r="E36" s="14"/>
    </row>
    <row r="37" spans="2:5" ht="35.1" customHeight="1">
      <c r="B37" s="13"/>
      <c r="C37" s="13"/>
      <c r="D37" s="13"/>
      <c r="E37" s="13"/>
    </row>
    <row r="38" spans="2:5" ht="35.1" customHeight="1">
      <c r="B38" s="13"/>
      <c r="C38" s="13"/>
      <c r="D38" s="13"/>
      <c r="E38" s="13"/>
    </row>
    <row r="39" spans="2:5" ht="35.1" customHeight="1">
      <c r="B39" s="13"/>
      <c r="C39" s="13"/>
      <c r="D39" s="13"/>
      <c r="E39" s="13"/>
    </row>
    <row r="40" spans="2:5" ht="35.1" customHeight="1">
      <c r="B40" s="13"/>
      <c r="C40" s="13"/>
      <c r="D40" s="13"/>
      <c r="E40" s="13"/>
    </row>
    <row r="41" spans="2:5" ht="35.1" customHeight="1">
      <c r="B41" s="13"/>
      <c r="C41" s="13"/>
      <c r="D41" s="13"/>
      <c r="E41" s="13"/>
    </row>
    <row r="42" spans="2:5" ht="35.1" customHeight="1">
      <c r="B42" s="13"/>
      <c r="C42" s="13"/>
      <c r="D42" s="13"/>
      <c r="E42" s="14"/>
    </row>
    <row r="43" spans="2:5" ht="35.1" customHeight="1">
      <c r="B43" s="13"/>
      <c r="C43" s="13"/>
      <c r="D43" s="13"/>
      <c r="E43" s="13"/>
    </row>
  </sheetData>
  <mergeCells count="40">
    <mergeCell ref="F13:F14"/>
    <mergeCell ref="G13:G14"/>
    <mergeCell ref="H13:H14"/>
    <mergeCell ref="I13:I14"/>
    <mergeCell ref="A12:B12"/>
    <mergeCell ref="C12:E12"/>
    <mergeCell ref="A13:A26"/>
    <mergeCell ref="B13:B14"/>
    <mergeCell ref="C13:D14"/>
    <mergeCell ref="E13:E14"/>
    <mergeCell ref="B23:B26"/>
    <mergeCell ref="C23:D23"/>
    <mergeCell ref="C24:D24"/>
    <mergeCell ref="C25:D25"/>
    <mergeCell ref="C15:D18"/>
    <mergeCell ref="C19:D20"/>
    <mergeCell ref="B15:B22"/>
    <mergeCell ref="C21:D21"/>
    <mergeCell ref="C22:D22"/>
    <mergeCell ref="C26:D26"/>
    <mergeCell ref="A9:B9"/>
    <mergeCell ref="C9:E9"/>
    <mergeCell ref="A10:B10"/>
    <mergeCell ref="C10:E10"/>
    <mergeCell ref="A11:B11"/>
    <mergeCell ref="C11:E11"/>
    <mergeCell ref="I7:I8"/>
    <mergeCell ref="A2:H2"/>
    <mergeCell ref="I2:I4"/>
    <mergeCell ref="A3:H3"/>
    <mergeCell ref="A4:H4"/>
    <mergeCell ref="A5:H5"/>
    <mergeCell ref="B6:C6"/>
    <mergeCell ref="D6:F6"/>
    <mergeCell ref="G6:H6"/>
    <mergeCell ref="A7:B8"/>
    <mergeCell ref="C7:E8"/>
    <mergeCell ref="F7:F8"/>
    <mergeCell ref="G7:G8"/>
    <mergeCell ref="H7:H8"/>
  </mergeCells>
  <phoneticPr fontId="2" type="noConversion"/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6B9F9-BBC6-4BBF-9C2B-D2D882A69554}">
  <dimension ref="A1:I23"/>
  <sheetViews>
    <sheetView view="pageBreakPreview" topLeftCell="A2" zoomScale="82" zoomScaleNormal="100" zoomScaleSheetLayoutView="75" workbookViewId="0">
      <selection activeCell="E20" sqref="E20"/>
    </sheetView>
  </sheetViews>
  <sheetFormatPr defaultColWidth="11" defaultRowHeight="35.1" customHeight="1"/>
  <cols>
    <col min="1" max="4" width="11" style="4"/>
    <col min="5" max="5" width="23" style="4" customWidth="1"/>
    <col min="6" max="6" width="11" style="4"/>
    <col min="7" max="7" width="11.875" style="4" customWidth="1"/>
    <col min="8" max="8" width="13.5" style="4" customWidth="1"/>
    <col min="9" max="16384" width="11" style="4"/>
  </cols>
  <sheetData>
    <row r="1" spans="1:9" ht="35.1" customHeight="1">
      <c r="A1" s="3" t="s">
        <v>102</v>
      </c>
    </row>
    <row r="2" spans="1:9" ht="27.95" customHeight="1">
      <c r="A2" s="17" t="s">
        <v>68</v>
      </c>
      <c r="B2" s="17"/>
      <c r="C2" s="17"/>
      <c r="D2" s="17"/>
      <c r="E2" s="17"/>
      <c r="F2" s="17"/>
      <c r="G2" s="17"/>
      <c r="H2" s="17"/>
      <c r="I2" s="16"/>
    </row>
    <row r="3" spans="1:9" ht="15" customHeight="1">
      <c r="A3" s="18"/>
      <c r="B3" s="18"/>
      <c r="C3" s="18"/>
      <c r="D3" s="18"/>
      <c r="E3" s="18"/>
      <c r="F3" s="18"/>
      <c r="G3" s="18"/>
      <c r="H3" s="18"/>
      <c r="I3" s="16"/>
    </row>
    <row r="4" spans="1:9" ht="24" customHeight="1">
      <c r="A4" s="19" t="s">
        <v>69</v>
      </c>
      <c r="B4" s="19"/>
      <c r="C4" s="19"/>
      <c r="D4" s="19"/>
      <c r="E4" s="19"/>
      <c r="F4" s="19"/>
      <c r="G4" s="19"/>
      <c r="H4" s="19"/>
      <c r="I4" s="16"/>
    </row>
    <row r="5" spans="1:9" ht="23.1" customHeight="1">
      <c r="A5" s="20" t="s">
        <v>101</v>
      </c>
      <c r="B5" s="20"/>
      <c r="C5" s="20"/>
      <c r="D5" s="20"/>
      <c r="E5" s="20"/>
      <c r="F5" s="20"/>
      <c r="G5" s="20"/>
      <c r="H5" s="20"/>
      <c r="I5" s="5"/>
    </row>
    <row r="6" spans="1:9" ht="35.1" customHeight="1">
      <c r="A6" s="6" t="s">
        <v>70</v>
      </c>
      <c r="B6" s="21" t="str">
        <f>VLOOKUP(A1,汇总表!B1:D32,3,FALSE)</f>
        <v>教育管理事务</v>
      </c>
      <c r="C6" s="21"/>
      <c r="D6" s="21" t="s">
        <v>71</v>
      </c>
      <c r="E6" s="21"/>
      <c r="F6" s="21"/>
      <c r="G6" s="21" t="s">
        <v>72</v>
      </c>
      <c r="H6" s="21"/>
      <c r="I6" s="5"/>
    </row>
    <row r="7" spans="1:9" ht="35.1" customHeight="1">
      <c r="A7" s="21" t="s">
        <v>73</v>
      </c>
      <c r="B7" s="21"/>
      <c r="C7" s="21" t="s">
        <v>74</v>
      </c>
      <c r="D7" s="21"/>
      <c r="E7" s="21"/>
      <c r="F7" s="21" t="s">
        <v>75</v>
      </c>
      <c r="G7" s="22" t="s">
        <v>76</v>
      </c>
      <c r="H7" s="21" t="s">
        <v>77</v>
      </c>
      <c r="I7" s="16"/>
    </row>
    <row r="8" spans="1:9" ht="35.1" customHeight="1">
      <c r="A8" s="21"/>
      <c r="B8" s="21"/>
      <c r="C8" s="21"/>
      <c r="D8" s="21"/>
      <c r="E8" s="21"/>
      <c r="F8" s="21"/>
      <c r="G8" s="23"/>
      <c r="H8" s="21"/>
      <c r="I8" s="16"/>
    </row>
    <row r="9" spans="1:9" ht="35.1" customHeight="1">
      <c r="A9" s="24" t="s">
        <v>78</v>
      </c>
      <c r="B9" s="24"/>
      <c r="C9" s="25">
        <f>VLOOKUP(B6,汇总表!D1:K32,6,FALSE)</f>
        <v>0</v>
      </c>
      <c r="D9" s="25"/>
      <c r="E9" s="25"/>
      <c r="F9" s="7">
        <f>C9</f>
        <v>0</v>
      </c>
      <c r="G9" s="7">
        <v>0</v>
      </c>
      <c r="H9" s="7">
        <v>0</v>
      </c>
      <c r="I9" s="5"/>
    </row>
    <row r="10" spans="1:9" ht="35.1" customHeight="1">
      <c r="A10" s="24" t="s">
        <v>79</v>
      </c>
      <c r="B10" s="24"/>
      <c r="C10" s="25">
        <f>VLOOKUP(B6,汇总表!D1:K32,7,FALSE)</f>
        <v>44.32161</v>
      </c>
      <c r="D10" s="25"/>
      <c r="E10" s="25"/>
      <c r="F10" s="7">
        <f>C10</f>
        <v>44.32161</v>
      </c>
      <c r="G10" s="7">
        <v>0</v>
      </c>
      <c r="H10" s="7">
        <v>0</v>
      </c>
      <c r="I10" s="5"/>
    </row>
    <row r="11" spans="1:9" ht="35.1" customHeight="1">
      <c r="A11" s="24" t="s">
        <v>80</v>
      </c>
      <c r="B11" s="24"/>
      <c r="C11" s="25">
        <f>VLOOKUP(B6,汇总表!D1:K32,8,FALSE)</f>
        <v>44.32161</v>
      </c>
      <c r="D11" s="25"/>
      <c r="E11" s="25"/>
      <c r="F11" s="7">
        <f>C11</f>
        <v>44.32161</v>
      </c>
      <c r="G11" s="7">
        <v>0</v>
      </c>
      <c r="H11" s="7">
        <v>0</v>
      </c>
      <c r="I11" s="5"/>
    </row>
    <row r="12" spans="1:9" ht="35.1" customHeight="1">
      <c r="A12" s="24" t="s">
        <v>81</v>
      </c>
      <c r="B12" s="24"/>
      <c r="C12" s="26">
        <f>C11/C10</f>
        <v>1</v>
      </c>
      <c r="D12" s="26"/>
      <c r="E12" s="26"/>
      <c r="F12" s="8">
        <f>C12</f>
        <v>1</v>
      </c>
      <c r="G12" s="7">
        <v>0</v>
      </c>
      <c r="H12" s="7">
        <v>0</v>
      </c>
      <c r="I12" s="5"/>
    </row>
    <row r="13" spans="1:9" ht="35.1" customHeight="1">
      <c r="A13" s="21" t="s">
        <v>82</v>
      </c>
      <c r="B13" s="21" t="s">
        <v>83</v>
      </c>
      <c r="C13" s="21" t="s">
        <v>82</v>
      </c>
      <c r="D13" s="21"/>
      <c r="E13" s="21" t="s">
        <v>84</v>
      </c>
      <c r="F13" s="21" t="s">
        <v>85</v>
      </c>
      <c r="G13" s="22" t="s">
        <v>86</v>
      </c>
      <c r="H13" s="22" t="s">
        <v>87</v>
      </c>
      <c r="I13" s="16"/>
    </row>
    <row r="14" spans="1:9" ht="35.1" customHeight="1">
      <c r="A14" s="21"/>
      <c r="B14" s="21"/>
      <c r="C14" s="21"/>
      <c r="D14" s="21"/>
      <c r="E14" s="21"/>
      <c r="F14" s="21"/>
      <c r="G14" s="23"/>
      <c r="H14" s="23"/>
      <c r="I14" s="16"/>
    </row>
    <row r="15" spans="1:9" ht="35.1" customHeight="1">
      <c r="A15" s="21"/>
      <c r="B15" s="21" t="s">
        <v>88</v>
      </c>
      <c r="C15" s="21" t="s">
        <v>89</v>
      </c>
      <c r="D15" s="21"/>
      <c r="E15" s="9" t="s">
        <v>315</v>
      </c>
      <c r="F15" s="9">
        <v>1</v>
      </c>
      <c r="G15" s="9">
        <v>1</v>
      </c>
      <c r="H15" s="9" t="s">
        <v>90</v>
      </c>
      <c r="I15" s="5"/>
    </row>
    <row r="16" spans="1:9" ht="35.1" customHeight="1">
      <c r="A16" s="21"/>
      <c r="B16" s="21"/>
      <c r="C16" s="21" t="s">
        <v>91</v>
      </c>
      <c r="D16" s="21"/>
      <c r="E16" s="9" t="s">
        <v>316</v>
      </c>
      <c r="F16" s="10">
        <v>1</v>
      </c>
      <c r="G16" s="10">
        <v>1</v>
      </c>
      <c r="H16" s="9" t="s">
        <v>90</v>
      </c>
      <c r="I16" s="5"/>
    </row>
    <row r="17" spans="1:9" ht="35.1" customHeight="1">
      <c r="A17" s="21"/>
      <c r="B17" s="21"/>
      <c r="C17" s="21" t="s">
        <v>92</v>
      </c>
      <c r="D17" s="21"/>
      <c r="E17" s="9" t="s">
        <v>317</v>
      </c>
      <c r="F17" s="10">
        <v>1</v>
      </c>
      <c r="G17" s="10">
        <v>1</v>
      </c>
      <c r="H17" s="9" t="s">
        <v>90</v>
      </c>
      <c r="I17" s="5"/>
    </row>
    <row r="18" spans="1:9" ht="35.1" customHeight="1">
      <c r="A18" s="21"/>
      <c r="B18" s="21"/>
      <c r="C18" s="24" t="s">
        <v>93</v>
      </c>
      <c r="D18" s="24"/>
      <c r="E18" s="9" t="s">
        <v>313</v>
      </c>
      <c r="F18" s="11" t="s">
        <v>314</v>
      </c>
      <c r="G18" s="11" t="s">
        <v>314</v>
      </c>
      <c r="H18" s="9" t="s">
        <v>90</v>
      </c>
      <c r="I18" s="5"/>
    </row>
    <row r="19" spans="1:9" ht="35.1" customHeight="1">
      <c r="A19" s="21"/>
      <c r="B19" s="21" t="s">
        <v>94</v>
      </c>
      <c r="C19" s="21" t="s">
        <v>95</v>
      </c>
      <c r="D19" s="21"/>
      <c r="E19" s="9" t="s">
        <v>318</v>
      </c>
      <c r="F19" s="10" t="s">
        <v>319</v>
      </c>
      <c r="G19" s="10">
        <v>1</v>
      </c>
      <c r="H19" s="9" t="s">
        <v>90</v>
      </c>
      <c r="I19" s="5"/>
    </row>
    <row r="20" spans="1:9" ht="35.1" customHeight="1">
      <c r="A20" s="21"/>
      <c r="B20" s="21"/>
      <c r="C20" s="21" t="s">
        <v>96</v>
      </c>
      <c r="D20" s="21"/>
      <c r="E20" s="9" t="s">
        <v>97</v>
      </c>
      <c r="F20" s="9" t="s">
        <v>97</v>
      </c>
      <c r="G20" s="9" t="s">
        <v>97</v>
      </c>
      <c r="H20" s="9" t="s">
        <v>97</v>
      </c>
      <c r="I20" s="5"/>
    </row>
    <row r="21" spans="1:9" ht="35.1" customHeight="1">
      <c r="A21" s="21"/>
      <c r="B21" s="21"/>
      <c r="C21" s="21" t="s">
        <v>98</v>
      </c>
      <c r="D21" s="21"/>
      <c r="E21" s="9" t="s">
        <v>97</v>
      </c>
      <c r="F21" s="9" t="s">
        <v>97</v>
      </c>
      <c r="G21" s="9" t="s">
        <v>97</v>
      </c>
      <c r="H21" s="9" t="s">
        <v>97</v>
      </c>
      <c r="I21" s="5"/>
    </row>
    <row r="22" spans="1:9" ht="35.1" customHeight="1">
      <c r="A22" s="21"/>
      <c r="B22" s="21"/>
      <c r="C22" s="21" t="s">
        <v>99</v>
      </c>
      <c r="D22" s="21"/>
      <c r="E22" s="9" t="s">
        <v>320</v>
      </c>
      <c r="F22" s="9" t="s">
        <v>100</v>
      </c>
      <c r="G22" s="10">
        <v>0.96</v>
      </c>
      <c r="H22" s="9" t="s">
        <v>90</v>
      </c>
      <c r="I22" s="5"/>
    </row>
    <row r="23" spans="1:9" ht="35.1" customHeight="1">
      <c r="A23" s="12" t="s">
        <v>135</v>
      </c>
    </row>
  </sheetData>
  <mergeCells count="40">
    <mergeCell ref="F13:F14"/>
    <mergeCell ref="G13:G14"/>
    <mergeCell ref="H13:H14"/>
    <mergeCell ref="I13:I14"/>
    <mergeCell ref="A12:B12"/>
    <mergeCell ref="C12:E12"/>
    <mergeCell ref="A13:A22"/>
    <mergeCell ref="B13:B14"/>
    <mergeCell ref="C13:D14"/>
    <mergeCell ref="E13:E14"/>
    <mergeCell ref="B19:B22"/>
    <mergeCell ref="C19:D19"/>
    <mergeCell ref="C20:D20"/>
    <mergeCell ref="C21:D21"/>
    <mergeCell ref="B15:B18"/>
    <mergeCell ref="C15:D15"/>
    <mergeCell ref="C16:D16"/>
    <mergeCell ref="C17:D17"/>
    <mergeCell ref="C18:D18"/>
    <mergeCell ref="C22:D22"/>
    <mergeCell ref="A9:B9"/>
    <mergeCell ref="C9:E9"/>
    <mergeCell ref="A10:B10"/>
    <mergeCell ref="C10:E10"/>
    <mergeCell ref="A11:B11"/>
    <mergeCell ref="C11:E11"/>
    <mergeCell ref="I7:I8"/>
    <mergeCell ref="A2:H2"/>
    <mergeCell ref="I2:I4"/>
    <mergeCell ref="A3:H3"/>
    <mergeCell ref="A4:H4"/>
    <mergeCell ref="A5:H5"/>
    <mergeCell ref="B6:C6"/>
    <mergeCell ref="D6:F6"/>
    <mergeCell ref="G6:H6"/>
    <mergeCell ref="A7:B8"/>
    <mergeCell ref="C7:E8"/>
    <mergeCell ref="F7:F8"/>
    <mergeCell ref="G7:G8"/>
    <mergeCell ref="H7:H8"/>
  </mergeCells>
  <phoneticPr fontId="2" type="noConversion"/>
  <pageMargins left="0.69930555555555596" right="0.69930555555555596" top="0.75" bottom="0.75" header="0.3" footer="0.3"/>
  <pageSetup paperSize="9" scale="7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61DCA-E291-424D-B979-652B24020B42}">
  <dimension ref="A1:I34"/>
  <sheetViews>
    <sheetView view="pageBreakPreview" zoomScale="60" zoomScaleNormal="100" workbookViewId="0">
      <selection activeCell="L22" sqref="L22"/>
    </sheetView>
  </sheetViews>
  <sheetFormatPr defaultColWidth="11" defaultRowHeight="35.1" customHeight="1"/>
  <cols>
    <col min="1" max="4" width="11" style="4"/>
    <col min="5" max="5" width="23" style="4" customWidth="1"/>
    <col min="6" max="6" width="11" style="4"/>
    <col min="7" max="7" width="11.875" style="4" customWidth="1"/>
    <col min="8" max="8" width="13.5" style="4" customWidth="1"/>
    <col min="9" max="16384" width="11" style="4"/>
  </cols>
  <sheetData>
    <row r="1" spans="1:9" ht="35.1" customHeight="1">
      <c r="A1" s="3" t="s">
        <v>154</v>
      </c>
    </row>
    <row r="2" spans="1:9" ht="27.95" customHeight="1">
      <c r="A2" s="17" t="s">
        <v>68</v>
      </c>
      <c r="B2" s="17"/>
      <c r="C2" s="17"/>
      <c r="D2" s="17"/>
      <c r="E2" s="17"/>
      <c r="F2" s="17"/>
      <c r="G2" s="17"/>
      <c r="H2" s="17"/>
      <c r="I2" s="16"/>
    </row>
    <row r="3" spans="1:9" ht="15" customHeight="1">
      <c r="A3" s="18"/>
      <c r="B3" s="18"/>
      <c r="C3" s="18"/>
      <c r="D3" s="18"/>
      <c r="E3" s="18"/>
      <c r="F3" s="18"/>
      <c r="G3" s="18"/>
      <c r="H3" s="18"/>
      <c r="I3" s="16"/>
    </row>
    <row r="4" spans="1:9" ht="24" customHeight="1">
      <c r="A4" s="19" t="s">
        <v>69</v>
      </c>
      <c r="B4" s="19"/>
      <c r="C4" s="19"/>
      <c r="D4" s="19"/>
      <c r="E4" s="19"/>
      <c r="F4" s="19"/>
      <c r="G4" s="19"/>
      <c r="H4" s="19"/>
      <c r="I4" s="16"/>
    </row>
    <row r="5" spans="1:9" ht="23.1" customHeight="1">
      <c r="A5" s="20" t="s">
        <v>101</v>
      </c>
      <c r="B5" s="20"/>
      <c r="C5" s="20"/>
      <c r="D5" s="20"/>
      <c r="E5" s="20"/>
      <c r="F5" s="20"/>
      <c r="G5" s="20"/>
      <c r="H5" s="20"/>
      <c r="I5" s="5"/>
    </row>
    <row r="6" spans="1:9" ht="35.1" customHeight="1">
      <c r="A6" s="6" t="s">
        <v>70</v>
      </c>
      <c r="B6" s="21" t="str">
        <f>VLOOKUP(A1,汇总表!B1:D32,3,FALSE)</f>
        <v>教学教材资料经费</v>
      </c>
      <c r="C6" s="21"/>
      <c r="D6" s="21" t="s">
        <v>71</v>
      </c>
      <c r="E6" s="21"/>
      <c r="F6" s="21"/>
      <c r="G6" s="21" t="s">
        <v>72</v>
      </c>
      <c r="H6" s="21"/>
      <c r="I6" s="5"/>
    </row>
    <row r="7" spans="1:9" ht="35.1" customHeight="1">
      <c r="A7" s="21" t="s">
        <v>73</v>
      </c>
      <c r="B7" s="21"/>
      <c r="C7" s="21" t="s">
        <v>74</v>
      </c>
      <c r="D7" s="21"/>
      <c r="E7" s="21"/>
      <c r="F7" s="21" t="s">
        <v>75</v>
      </c>
      <c r="G7" s="22" t="s">
        <v>76</v>
      </c>
      <c r="H7" s="21" t="s">
        <v>77</v>
      </c>
      <c r="I7" s="16"/>
    </row>
    <row r="8" spans="1:9" ht="35.1" customHeight="1">
      <c r="A8" s="21"/>
      <c r="B8" s="21"/>
      <c r="C8" s="21"/>
      <c r="D8" s="21"/>
      <c r="E8" s="21"/>
      <c r="F8" s="21"/>
      <c r="G8" s="23"/>
      <c r="H8" s="21"/>
      <c r="I8" s="16"/>
    </row>
    <row r="9" spans="1:9" ht="35.1" customHeight="1">
      <c r="A9" s="24" t="s">
        <v>78</v>
      </c>
      <c r="B9" s="24"/>
      <c r="C9" s="25">
        <f>VLOOKUP(B6,汇总表!D1:K32,6,FALSE)</f>
        <v>84</v>
      </c>
      <c r="D9" s="25"/>
      <c r="E9" s="25"/>
      <c r="F9" s="7">
        <f>C9</f>
        <v>84</v>
      </c>
      <c r="G9" s="7">
        <v>0</v>
      </c>
      <c r="H9" s="7">
        <v>0</v>
      </c>
      <c r="I9" s="5"/>
    </row>
    <row r="10" spans="1:9" ht="35.1" customHeight="1">
      <c r="A10" s="24" t="s">
        <v>79</v>
      </c>
      <c r="B10" s="24"/>
      <c r="C10" s="25">
        <f>VLOOKUP(B6,汇总表!D1:K32,7,FALSE)</f>
        <v>84</v>
      </c>
      <c r="D10" s="25"/>
      <c r="E10" s="25"/>
      <c r="F10" s="7">
        <f>C10</f>
        <v>84</v>
      </c>
      <c r="G10" s="7">
        <v>0</v>
      </c>
      <c r="H10" s="7">
        <v>0</v>
      </c>
      <c r="I10" s="5"/>
    </row>
    <row r="11" spans="1:9" ht="35.1" customHeight="1">
      <c r="A11" s="24" t="s">
        <v>80</v>
      </c>
      <c r="B11" s="24"/>
      <c r="C11" s="25">
        <f>VLOOKUP(B6,汇总表!D1:K32,8,FALSE)</f>
        <v>84</v>
      </c>
      <c r="D11" s="25"/>
      <c r="E11" s="25"/>
      <c r="F11" s="7">
        <f>C11</f>
        <v>84</v>
      </c>
      <c r="G11" s="7">
        <v>0</v>
      </c>
      <c r="H11" s="7">
        <v>0</v>
      </c>
      <c r="I11" s="5"/>
    </row>
    <row r="12" spans="1:9" ht="35.1" customHeight="1">
      <c r="A12" s="24" t="s">
        <v>81</v>
      </c>
      <c r="B12" s="24"/>
      <c r="C12" s="26">
        <f>C11/C10</f>
        <v>1</v>
      </c>
      <c r="D12" s="26"/>
      <c r="E12" s="26"/>
      <c r="F12" s="8">
        <f>C12</f>
        <v>1</v>
      </c>
      <c r="G12" s="7">
        <v>0</v>
      </c>
      <c r="H12" s="7">
        <v>0</v>
      </c>
      <c r="I12" s="5"/>
    </row>
    <row r="13" spans="1:9" ht="35.1" customHeight="1">
      <c r="A13" s="21" t="s">
        <v>82</v>
      </c>
      <c r="B13" s="21" t="s">
        <v>83</v>
      </c>
      <c r="C13" s="21" t="s">
        <v>82</v>
      </c>
      <c r="D13" s="21"/>
      <c r="E13" s="21" t="s">
        <v>84</v>
      </c>
      <c r="F13" s="21" t="s">
        <v>85</v>
      </c>
      <c r="G13" s="22" t="s">
        <v>86</v>
      </c>
      <c r="H13" s="22" t="s">
        <v>87</v>
      </c>
      <c r="I13" s="16"/>
    </row>
    <row r="14" spans="1:9" ht="35.1" customHeight="1">
      <c r="A14" s="21"/>
      <c r="B14" s="21"/>
      <c r="C14" s="21"/>
      <c r="D14" s="21"/>
      <c r="E14" s="21"/>
      <c r="F14" s="21"/>
      <c r="G14" s="23"/>
      <c r="H14" s="23"/>
      <c r="I14" s="16"/>
    </row>
    <row r="15" spans="1:9" ht="35.1" customHeight="1">
      <c r="A15" s="21"/>
      <c r="B15" s="21" t="s">
        <v>88</v>
      </c>
      <c r="C15" s="21" t="s">
        <v>89</v>
      </c>
      <c r="D15" s="21"/>
      <c r="E15" s="9" t="s">
        <v>218</v>
      </c>
      <c r="F15" s="9">
        <v>2445</v>
      </c>
      <c r="G15" s="9">
        <v>2445</v>
      </c>
      <c r="H15" s="9" t="s">
        <v>90</v>
      </c>
      <c r="I15" s="5"/>
    </row>
    <row r="16" spans="1:9" ht="35.1" customHeight="1">
      <c r="A16" s="21"/>
      <c r="B16" s="21"/>
      <c r="C16" s="21" t="s">
        <v>91</v>
      </c>
      <c r="D16" s="21"/>
      <c r="E16" s="9" t="s">
        <v>219</v>
      </c>
      <c r="F16" s="10">
        <v>1</v>
      </c>
      <c r="G16" s="10">
        <v>1</v>
      </c>
      <c r="H16" s="9" t="s">
        <v>90</v>
      </c>
      <c r="I16" s="5"/>
    </row>
    <row r="17" spans="1:9" ht="35.1" customHeight="1">
      <c r="A17" s="21"/>
      <c r="B17" s="21"/>
      <c r="C17" s="27" t="s">
        <v>92</v>
      </c>
      <c r="D17" s="28"/>
      <c r="E17" s="9" t="s">
        <v>220</v>
      </c>
      <c r="F17" s="9" t="s">
        <v>171</v>
      </c>
      <c r="G17" s="10">
        <v>1</v>
      </c>
      <c r="H17" s="9" t="s">
        <v>90</v>
      </c>
      <c r="I17" s="5"/>
    </row>
    <row r="18" spans="1:9" ht="35.1" customHeight="1">
      <c r="A18" s="21"/>
      <c r="B18" s="21"/>
      <c r="C18" s="29"/>
      <c r="D18" s="30"/>
      <c r="E18" s="9" t="s">
        <v>221</v>
      </c>
      <c r="F18" s="9" t="s">
        <v>171</v>
      </c>
      <c r="G18" s="10">
        <v>1</v>
      </c>
      <c r="H18" s="9" t="s">
        <v>90</v>
      </c>
      <c r="I18" s="5"/>
    </row>
    <row r="19" spans="1:9" ht="35.1" customHeight="1">
      <c r="A19" s="21"/>
      <c r="B19" s="21"/>
      <c r="C19" s="24" t="s">
        <v>93</v>
      </c>
      <c r="D19" s="24"/>
      <c r="E19" s="9" t="s">
        <v>223</v>
      </c>
      <c r="F19" s="11" t="s">
        <v>225</v>
      </c>
      <c r="G19" s="11" t="s">
        <v>224</v>
      </c>
      <c r="H19" s="9" t="s">
        <v>90</v>
      </c>
      <c r="I19" s="5"/>
    </row>
    <row r="20" spans="1:9" ht="35.1" customHeight="1">
      <c r="A20" s="21"/>
      <c r="B20" s="21" t="s">
        <v>94</v>
      </c>
      <c r="C20" s="21" t="s">
        <v>95</v>
      </c>
      <c r="D20" s="21"/>
      <c r="E20" s="9" t="s">
        <v>222</v>
      </c>
      <c r="F20" s="9" t="s">
        <v>173</v>
      </c>
      <c r="G20" s="10">
        <v>0.98</v>
      </c>
      <c r="H20" s="9" t="s">
        <v>90</v>
      </c>
      <c r="I20" s="5"/>
    </row>
    <row r="21" spans="1:9" ht="35.1" customHeight="1">
      <c r="A21" s="21"/>
      <c r="B21" s="21"/>
      <c r="C21" s="21" t="s">
        <v>96</v>
      </c>
      <c r="D21" s="21"/>
      <c r="E21" s="9" t="s">
        <v>97</v>
      </c>
      <c r="F21" s="9" t="s">
        <v>97</v>
      </c>
      <c r="G21" s="9" t="s">
        <v>97</v>
      </c>
      <c r="H21" s="9" t="s">
        <v>97</v>
      </c>
      <c r="I21" s="5"/>
    </row>
    <row r="22" spans="1:9" ht="35.1" customHeight="1">
      <c r="A22" s="21"/>
      <c r="B22" s="21"/>
      <c r="C22" s="21" t="s">
        <v>98</v>
      </c>
      <c r="D22" s="21"/>
      <c r="E22" s="9" t="s">
        <v>97</v>
      </c>
      <c r="F22" s="9" t="s">
        <v>97</v>
      </c>
      <c r="G22" s="9" t="s">
        <v>97</v>
      </c>
      <c r="H22" s="9" t="s">
        <v>97</v>
      </c>
      <c r="I22" s="5"/>
    </row>
    <row r="23" spans="1:9" ht="35.1" customHeight="1">
      <c r="A23" s="21"/>
      <c r="B23" s="21"/>
      <c r="C23" s="21" t="s">
        <v>99</v>
      </c>
      <c r="D23" s="21"/>
      <c r="E23" s="9" t="s">
        <v>215</v>
      </c>
      <c r="F23" s="9" t="s">
        <v>100</v>
      </c>
      <c r="G23" s="10">
        <v>0.96</v>
      </c>
      <c r="H23" s="9" t="s">
        <v>90</v>
      </c>
      <c r="I23" s="5"/>
    </row>
    <row r="24" spans="1:9" ht="35.1" customHeight="1">
      <c r="A24" s="12" t="s">
        <v>135</v>
      </c>
    </row>
    <row r="26" spans="1:9" ht="35.1" customHeight="1">
      <c r="B26" s="13"/>
      <c r="C26" s="13"/>
      <c r="D26" s="13"/>
      <c r="E26" s="13"/>
    </row>
    <row r="27" spans="1:9" ht="35.1" customHeight="1">
      <c r="B27" s="13"/>
      <c r="C27"/>
      <c r="D27"/>
      <c r="E27" s="13"/>
      <c r="F27" s="13"/>
    </row>
    <row r="28" spans="1:9" ht="35.1" customHeight="1">
      <c r="B28" s="13"/>
      <c r="C28" s="13"/>
      <c r="D28" s="13"/>
      <c r="E28" s="13"/>
    </row>
    <row r="29" spans="1:9" ht="35.1" customHeight="1">
      <c r="B29" s="13"/>
      <c r="C29" s="13"/>
      <c r="D29" s="13"/>
      <c r="E29" s="13"/>
    </row>
    <row r="30" spans="1:9" ht="35.1" customHeight="1">
      <c r="B30" s="13"/>
      <c r="C30" s="13"/>
      <c r="D30" s="13"/>
      <c r="E30" s="13"/>
    </row>
    <row r="31" spans="1:9" ht="35.1" customHeight="1">
      <c r="B31" s="13"/>
      <c r="C31" s="13"/>
      <c r="D31" s="13"/>
      <c r="E31" s="13"/>
    </row>
    <row r="32" spans="1:9" ht="35.1" customHeight="1">
      <c r="B32" s="13"/>
      <c r="C32" s="13"/>
      <c r="D32" s="13"/>
      <c r="E32" s="13"/>
    </row>
    <row r="33" spans="2:5" ht="35.1" customHeight="1">
      <c r="B33" s="13"/>
      <c r="C33" s="13"/>
      <c r="D33" s="13"/>
      <c r="E33" s="14"/>
    </row>
    <row r="34" spans="2:5" ht="35.1" customHeight="1">
      <c r="B34" s="13"/>
      <c r="C34" s="13"/>
      <c r="D34" s="13"/>
      <c r="E34" s="13"/>
    </row>
  </sheetData>
  <mergeCells count="40">
    <mergeCell ref="F13:F14"/>
    <mergeCell ref="G13:G14"/>
    <mergeCell ref="H13:H14"/>
    <mergeCell ref="I13:I14"/>
    <mergeCell ref="A12:B12"/>
    <mergeCell ref="C12:E12"/>
    <mergeCell ref="A13:A23"/>
    <mergeCell ref="B13:B14"/>
    <mergeCell ref="C13:D14"/>
    <mergeCell ref="E13:E14"/>
    <mergeCell ref="B20:B23"/>
    <mergeCell ref="C20:D20"/>
    <mergeCell ref="C21:D21"/>
    <mergeCell ref="C22:D22"/>
    <mergeCell ref="C17:D18"/>
    <mergeCell ref="B15:B19"/>
    <mergeCell ref="C15:D15"/>
    <mergeCell ref="C16:D16"/>
    <mergeCell ref="C19:D19"/>
    <mergeCell ref="C23:D23"/>
    <mergeCell ref="A9:B9"/>
    <mergeCell ref="C9:E9"/>
    <mergeCell ref="A10:B10"/>
    <mergeCell ref="C10:E10"/>
    <mergeCell ref="A11:B11"/>
    <mergeCell ref="C11:E11"/>
    <mergeCell ref="I7:I8"/>
    <mergeCell ref="A2:H2"/>
    <mergeCell ref="I2:I4"/>
    <mergeCell ref="A3:H3"/>
    <mergeCell ref="A4:H4"/>
    <mergeCell ref="A5:H5"/>
    <mergeCell ref="B6:C6"/>
    <mergeCell ref="D6:F6"/>
    <mergeCell ref="G6:H6"/>
    <mergeCell ref="A7:B8"/>
    <mergeCell ref="C7:E8"/>
    <mergeCell ref="F7:F8"/>
    <mergeCell ref="G7:G8"/>
    <mergeCell ref="H7:H8"/>
  </mergeCells>
  <phoneticPr fontId="2" type="noConversion"/>
  <pageMargins left="0.7" right="0.7" top="0.75" bottom="0.75" header="0.3" footer="0.3"/>
  <pageSetup paperSize="9" scale="79" orientation="portrait" r:id="rId1"/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86578-DA56-42FB-B236-893C858FBFD9}">
  <dimension ref="A1:I40"/>
  <sheetViews>
    <sheetView view="pageBreakPreview" topLeftCell="A3" zoomScale="60" zoomScaleNormal="100" workbookViewId="0">
      <selection activeCell="L26" sqref="L26"/>
    </sheetView>
  </sheetViews>
  <sheetFormatPr defaultColWidth="11" defaultRowHeight="35.1" customHeight="1"/>
  <cols>
    <col min="1" max="4" width="11" style="4"/>
    <col min="5" max="5" width="23" style="4" customWidth="1"/>
    <col min="6" max="6" width="11" style="4"/>
    <col min="7" max="7" width="11.875" style="4" customWidth="1"/>
    <col min="8" max="8" width="13.5" style="4" customWidth="1"/>
    <col min="9" max="16384" width="11" style="4"/>
  </cols>
  <sheetData>
    <row r="1" spans="1:9" ht="35.1" customHeight="1">
      <c r="A1" s="3" t="s">
        <v>155</v>
      </c>
    </row>
    <row r="2" spans="1:9" ht="27.95" customHeight="1">
      <c r="A2" s="17" t="s">
        <v>68</v>
      </c>
      <c r="B2" s="17"/>
      <c r="C2" s="17"/>
      <c r="D2" s="17"/>
      <c r="E2" s="17"/>
      <c r="F2" s="17"/>
      <c r="G2" s="17"/>
      <c r="H2" s="17"/>
      <c r="I2" s="16"/>
    </row>
    <row r="3" spans="1:9" ht="15" customHeight="1">
      <c r="A3" s="18"/>
      <c r="B3" s="18"/>
      <c r="C3" s="18"/>
      <c r="D3" s="18"/>
      <c r="E3" s="18"/>
      <c r="F3" s="18"/>
      <c r="G3" s="18"/>
      <c r="H3" s="18"/>
      <c r="I3" s="16"/>
    </row>
    <row r="4" spans="1:9" ht="24" customHeight="1">
      <c r="A4" s="19" t="s">
        <v>69</v>
      </c>
      <c r="B4" s="19"/>
      <c r="C4" s="19"/>
      <c r="D4" s="19"/>
      <c r="E4" s="19"/>
      <c r="F4" s="19"/>
      <c r="G4" s="19"/>
      <c r="H4" s="19"/>
      <c r="I4" s="16"/>
    </row>
    <row r="5" spans="1:9" ht="23.1" customHeight="1">
      <c r="A5" s="20" t="s">
        <v>101</v>
      </c>
      <c r="B5" s="20"/>
      <c r="C5" s="20"/>
      <c r="D5" s="20"/>
      <c r="E5" s="20"/>
      <c r="F5" s="20"/>
      <c r="G5" s="20"/>
      <c r="H5" s="20"/>
      <c r="I5" s="5"/>
    </row>
    <row r="6" spans="1:9" ht="35.1" customHeight="1">
      <c r="A6" s="6" t="s">
        <v>70</v>
      </c>
      <c r="B6" s="21" t="str">
        <f>VLOOKUP(A1,汇总表!B1:D32,3,FALSE)</f>
        <v>校舍安全经费</v>
      </c>
      <c r="C6" s="21"/>
      <c r="D6" s="21" t="s">
        <v>71</v>
      </c>
      <c r="E6" s="21"/>
      <c r="F6" s="21"/>
      <c r="G6" s="21" t="s">
        <v>72</v>
      </c>
      <c r="H6" s="21"/>
      <c r="I6" s="5"/>
    </row>
    <row r="7" spans="1:9" ht="35.1" customHeight="1">
      <c r="A7" s="21" t="s">
        <v>73</v>
      </c>
      <c r="B7" s="21"/>
      <c r="C7" s="21" t="s">
        <v>74</v>
      </c>
      <c r="D7" s="21"/>
      <c r="E7" s="21"/>
      <c r="F7" s="21" t="s">
        <v>75</v>
      </c>
      <c r="G7" s="22" t="s">
        <v>76</v>
      </c>
      <c r="H7" s="21" t="s">
        <v>77</v>
      </c>
      <c r="I7" s="16"/>
    </row>
    <row r="8" spans="1:9" ht="35.1" customHeight="1">
      <c r="A8" s="21"/>
      <c r="B8" s="21"/>
      <c r="C8" s="21"/>
      <c r="D8" s="21"/>
      <c r="E8" s="21"/>
      <c r="F8" s="21"/>
      <c r="G8" s="23"/>
      <c r="H8" s="21"/>
      <c r="I8" s="16"/>
    </row>
    <row r="9" spans="1:9" ht="35.1" customHeight="1">
      <c r="A9" s="24" t="s">
        <v>78</v>
      </c>
      <c r="B9" s="24"/>
      <c r="C9" s="25">
        <f>VLOOKUP(B6,汇总表!D1:K32,6,FALSE)</f>
        <v>24.45</v>
      </c>
      <c r="D9" s="25"/>
      <c r="E9" s="25"/>
      <c r="F9" s="7">
        <f>C9</f>
        <v>24.45</v>
      </c>
      <c r="G9" s="7">
        <v>0</v>
      </c>
      <c r="H9" s="7">
        <v>0</v>
      </c>
      <c r="I9" s="5"/>
    </row>
    <row r="10" spans="1:9" ht="35.1" customHeight="1">
      <c r="A10" s="24" t="s">
        <v>79</v>
      </c>
      <c r="B10" s="24"/>
      <c r="C10" s="25">
        <f>VLOOKUP(B6,汇总表!D1:K32,7,FALSE)</f>
        <v>24.45</v>
      </c>
      <c r="D10" s="25"/>
      <c r="E10" s="25"/>
      <c r="F10" s="7">
        <f>C10</f>
        <v>24.45</v>
      </c>
      <c r="G10" s="7">
        <v>0</v>
      </c>
      <c r="H10" s="7">
        <v>0</v>
      </c>
      <c r="I10" s="5"/>
    </row>
    <row r="11" spans="1:9" ht="35.1" customHeight="1">
      <c r="A11" s="24" t="s">
        <v>80</v>
      </c>
      <c r="B11" s="24"/>
      <c r="C11" s="25">
        <f>VLOOKUP(B6,汇总表!D1:K32,8,FALSE)</f>
        <v>24.45</v>
      </c>
      <c r="D11" s="25"/>
      <c r="E11" s="25"/>
      <c r="F11" s="7">
        <f>C11</f>
        <v>24.45</v>
      </c>
      <c r="G11" s="7">
        <v>0</v>
      </c>
      <c r="H11" s="7">
        <v>0</v>
      </c>
      <c r="I11" s="5"/>
    </row>
    <row r="12" spans="1:9" ht="35.1" customHeight="1">
      <c r="A12" s="24" t="s">
        <v>81</v>
      </c>
      <c r="B12" s="24"/>
      <c r="C12" s="26">
        <f>C11/C10</f>
        <v>1</v>
      </c>
      <c r="D12" s="26"/>
      <c r="E12" s="26"/>
      <c r="F12" s="8">
        <f>C12</f>
        <v>1</v>
      </c>
      <c r="G12" s="7">
        <v>0</v>
      </c>
      <c r="H12" s="7">
        <v>0</v>
      </c>
      <c r="I12" s="5"/>
    </row>
    <row r="13" spans="1:9" ht="35.1" customHeight="1">
      <c r="A13" s="21" t="s">
        <v>82</v>
      </c>
      <c r="B13" s="21" t="s">
        <v>83</v>
      </c>
      <c r="C13" s="21" t="s">
        <v>82</v>
      </c>
      <c r="D13" s="21"/>
      <c r="E13" s="21" t="s">
        <v>84</v>
      </c>
      <c r="F13" s="21" t="s">
        <v>85</v>
      </c>
      <c r="G13" s="22" t="s">
        <v>86</v>
      </c>
      <c r="H13" s="22" t="s">
        <v>87</v>
      </c>
      <c r="I13" s="16"/>
    </row>
    <row r="14" spans="1:9" ht="35.1" customHeight="1">
      <c r="A14" s="21"/>
      <c r="B14" s="21"/>
      <c r="C14" s="21"/>
      <c r="D14" s="21"/>
      <c r="E14" s="21"/>
      <c r="F14" s="21"/>
      <c r="G14" s="23"/>
      <c r="H14" s="23"/>
      <c r="I14" s="16"/>
    </row>
    <row r="15" spans="1:9" ht="35.1" customHeight="1">
      <c r="A15" s="21"/>
      <c r="B15" s="21" t="s">
        <v>88</v>
      </c>
      <c r="C15" s="27" t="s">
        <v>89</v>
      </c>
      <c r="D15" s="28"/>
      <c r="E15" s="9" t="s">
        <v>272</v>
      </c>
      <c r="F15" s="9">
        <v>365</v>
      </c>
      <c r="G15" s="9">
        <v>365</v>
      </c>
      <c r="H15" s="9" t="s">
        <v>90</v>
      </c>
      <c r="I15" s="5"/>
    </row>
    <row r="16" spans="1:9" ht="35.1" customHeight="1">
      <c r="A16" s="21"/>
      <c r="B16" s="21"/>
      <c r="C16" s="29"/>
      <c r="D16" s="30"/>
      <c r="E16" s="9" t="s">
        <v>273</v>
      </c>
      <c r="F16" s="9" t="s">
        <v>412</v>
      </c>
      <c r="G16" s="9" t="s">
        <v>413</v>
      </c>
      <c r="H16" s="9" t="s">
        <v>90</v>
      </c>
      <c r="I16" s="5"/>
    </row>
    <row r="17" spans="1:9" ht="35.1" customHeight="1">
      <c r="A17" s="21"/>
      <c r="B17" s="21"/>
      <c r="C17" s="27" t="s">
        <v>91</v>
      </c>
      <c r="D17" s="28"/>
      <c r="E17" s="9" t="s">
        <v>274</v>
      </c>
      <c r="F17" s="10">
        <v>1</v>
      </c>
      <c r="G17" s="10">
        <v>1</v>
      </c>
      <c r="H17" s="9" t="s">
        <v>90</v>
      </c>
      <c r="I17" s="5"/>
    </row>
    <row r="18" spans="1:9" ht="35.1" customHeight="1">
      <c r="A18" s="21"/>
      <c r="B18" s="21"/>
      <c r="C18" s="29"/>
      <c r="D18" s="30"/>
      <c r="E18" s="9" t="s">
        <v>275</v>
      </c>
      <c r="F18" s="10">
        <v>1</v>
      </c>
      <c r="G18" s="10">
        <v>1</v>
      </c>
      <c r="H18" s="9" t="s">
        <v>90</v>
      </c>
      <c r="I18" s="5"/>
    </row>
    <row r="19" spans="1:9" ht="35.1" customHeight="1">
      <c r="A19" s="21"/>
      <c r="B19" s="21"/>
      <c r="C19" s="27" t="s">
        <v>92</v>
      </c>
      <c r="D19" s="28"/>
      <c r="E19" s="9" t="s">
        <v>276</v>
      </c>
      <c r="F19" s="9" t="s">
        <v>171</v>
      </c>
      <c r="G19" s="10">
        <v>1</v>
      </c>
      <c r="H19" s="9" t="s">
        <v>90</v>
      </c>
      <c r="I19" s="5"/>
    </row>
    <row r="20" spans="1:9" ht="35.1" customHeight="1">
      <c r="A20" s="21"/>
      <c r="B20" s="21"/>
      <c r="C20" s="29"/>
      <c r="D20" s="30"/>
      <c r="E20" s="9" t="s">
        <v>277</v>
      </c>
      <c r="F20" s="9" t="s">
        <v>171</v>
      </c>
      <c r="G20" s="10">
        <v>1</v>
      </c>
      <c r="H20" s="9" t="s">
        <v>90</v>
      </c>
      <c r="I20" s="5"/>
    </row>
    <row r="21" spans="1:9" ht="35.1" customHeight="1">
      <c r="A21" s="21"/>
      <c r="B21" s="21"/>
      <c r="C21" s="24" t="s">
        <v>93</v>
      </c>
      <c r="D21" s="24"/>
      <c r="E21" s="9" t="s">
        <v>281</v>
      </c>
      <c r="F21" s="11" t="s">
        <v>282</v>
      </c>
      <c r="G21" s="11" t="s">
        <v>282</v>
      </c>
      <c r="H21" s="9" t="s">
        <v>90</v>
      </c>
      <c r="I21" s="5"/>
    </row>
    <row r="22" spans="1:9" ht="35.1" customHeight="1">
      <c r="A22" s="21"/>
      <c r="B22" s="21" t="s">
        <v>94</v>
      </c>
      <c r="C22" s="27" t="s">
        <v>95</v>
      </c>
      <c r="D22" s="28"/>
      <c r="E22" s="9" t="s">
        <v>278</v>
      </c>
      <c r="F22" s="9" t="s">
        <v>173</v>
      </c>
      <c r="G22" s="10">
        <v>0.98</v>
      </c>
      <c r="H22" s="9" t="s">
        <v>90</v>
      </c>
      <c r="I22" s="5"/>
    </row>
    <row r="23" spans="1:9" ht="35.1" customHeight="1">
      <c r="A23" s="21"/>
      <c r="B23" s="21"/>
      <c r="C23" s="29"/>
      <c r="D23" s="30"/>
      <c r="E23" s="9" t="s">
        <v>279</v>
      </c>
      <c r="F23" s="9" t="s">
        <v>186</v>
      </c>
      <c r="G23" s="10">
        <v>0.98</v>
      </c>
      <c r="H23" s="9" t="s">
        <v>90</v>
      </c>
      <c r="I23" s="5"/>
    </row>
    <row r="24" spans="1:9" ht="35.1" customHeight="1">
      <c r="A24" s="21"/>
      <c r="B24" s="21"/>
      <c r="C24" s="21" t="s">
        <v>96</v>
      </c>
      <c r="D24" s="21"/>
      <c r="E24" s="9" t="s">
        <v>97</v>
      </c>
      <c r="F24" s="9" t="s">
        <v>97</v>
      </c>
      <c r="G24" s="9" t="s">
        <v>97</v>
      </c>
      <c r="H24" s="9" t="s">
        <v>97</v>
      </c>
      <c r="I24" s="5"/>
    </row>
    <row r="25" spans="1:9" ht="35.1" customHeight="1">
      <c r="A25" s="21"/>
      <c r="B25" s="21"/>
      <c r="C25" s="21" t="s">
        <v>98</v>
      </c>
      <c r="D25" s="21"/>
      <c r="E25" s="9" t="s">
        <v>97</v>
      </c>
      <c r="F25" s="9" t="s">
        <v>97</v>
      </c>
      <c r="G25" s="9" t="s">
        <v>97</v>
      </c>
      <c r="H25" s="9" t="s">
        <v>97</v>
      </c>
      <c r="I25" s="5"/>
    </row>
    <row r="26" spans="1:9" ht="35.1" customHeight="1">
      <c r="A26" s="21"/>
      <c r="B26" s="21"/>
      <c r="C26" s="21" t="s">
        <v>99</v>
      </c>
      <c r="D26" s="21"/>
      <c r="E26" s="9" t="s">
        <v>280</v>
      </c>
      <c r="F26" s="9" t="s">
        <v>100</v>
      </c>
      <c r="G26" s="10">
        <v>0.96</v>
      </c>
      <c r="H26" s="9" t="s">
        <v>90</v>
      </c>
      <c r="I26" s="5"/>
    </row>
    <row r="27" spans="1:9" ht="35.1" customHeight="1">
      <c r="A27" s="12" t="s">
        <v>135</v>
      </c>
    </row>
    <row r="29" spans="1:9" ht="35.1" customHeight="1">
      <c r="C29"/>
      <c r="D29" s="13"/>
      <c r="E29" s="13"/>
      <c r="F29" s="13"/>
    </row>
    <row r="30" spans="1:9" ht="35.1" customHeight="1">
      <c r="C30" s="13"/>
      <c r="D30" s="13"/>
      <c r="E30" s="13"/>
      <c r="F30" s="13"/>
    </row>
    <row r="31" spans="1:9" ht="35.1" customHeight="1">
      <c r="C31" s="13"/>
      <c r="D31" s="13"/>
      <c r="E31" s="13"/>
      <c r="F31" s="14"/>
    </row>
    <row r="32" spans="1:9" ht="35.1" customHeight="1">
      <c r="C32" s="13"/>
      <c r="D32" s="13"/>
      <c r="E32" s="13"/>
      <c r="F32" s="14"/>
    </row>
    <row r="33" spans="3:6" ht="35.1" customHeight="1">
      <c r="C33" s="13"/>
      <c r="D33" s="13"/>
      <c r="E33" s="13"/>
      <c r="F33" s="13"/>
    </row>
    <row r="34" spans="3:6" ht="35.1" customHeight="1">
      <c r="C34" s="13"/>
      <c r="D34" s="13"/>
      <c r="E34" s="13"/>
      <c r="F34" s="13"/>
    </row>
    <row r="35" spans="3:6" ht="35.1" customHeight="1">
      <c r="C35" s="13"/>
      <c r="D35" s="13"/>
      <c r="E35" s="13"/>
      <c r="F35" s="13"/>
    </row>
    <row r="36" spans="3:6" ht="35.1" customHeight="1">
      <c r="C36" s="13"/>
      <c r="D36" s="13"/>
      <c r="E36" s="13"/>
      <c r="F36" s="13"/>
    </row>
    <row r="37" spans="3:6" ht="35.1" customHeight="1">
      <c r="C37" s="13"/>
      <c r="D37" s="13"/>
      <c r="E37" s="13"/>
      <c r="F37" s="13"/>
    </row>
    <row r="38" spans="3:6" ht="35.1" customHeight="1">
      <c r="C38" s="13"/>
      <c r="D38" s="13"/>
      <c r="E38" s="13"/>
      <c r="F38" s="13"/>
    </row>
    <row r="39" spans="3:6" ht="35.1" customHeight="1">
      <c r="C39" s="13"/>
      <c r="D39" s="13"/>
      <c r="E39" s="13"/>
      <c r="F39" s="13"/>
    </row>
    <row r="40" spans="3:6" ht="35.1" customHeight="1">
      <c r="C40" s="13"/>
      <c r="D40" s="13"/>
      <c r="E40" s="13"/>
      <c r="F40" s="13"/>
    </row>
  </sheetData>
  <mergeCells count="40">
    <mergeCell ref="F13:F14"/>
    <mergeCell ref="G13:G14"/>
    <mergeCell ref="H13:H14"/>
    <mergeCell ref="I13:I14"/>
    <mergeCell ref="A12:B12"/>
    <mergeCell ref="C12:E12"/>
    <mergeCell ref="A13:A26"/>
    <mergeCell ref="B13:B14"/>
    <mergeCell ref="C13:D14"/>
    <mergeCell ref="E13:E14"/>
    <mergeCell ref="B22:B26"/>
    <mergeCell ref="C24:D24"/>
    <mergeCell ref="C25:D25"/>
    <mergeCell ref="C22:D23"/>
    <mergeCell ref="C19:D20"/>
    <mergeCell ref="C17:D18"/>
    <mergeCell ref="C15:D16"/>
    <mergeCell ref="B15:B21"/>
    <mergeCell ref="C21:D21"/>
    <mergeCell ref="C26:D26"/>
    <mergeCell ref="A9:B9"/>
    <mergeCell ref="C9:E9"/>
    <mergeCell ref="A10:B10"/>
    <mergeCell ref="C10:E10"/>
    <mergeCell ref="A11:B11"/>
    <mergeCell ref="C11:E11"/>
    <mergeCell ref="I7:I8"/>
    <mergeCell ref="A2:H2"/>
    <mergeCell ref="I2:I4"/>
    <mergeCell ref="A3:H3"/>
    <mergeCell ref="A4:H4"/>
    <mergeCell ref="A5:H5"/>
    <mergeCell ref="B6:C6"/>
    <mergeCell ref="D6:F6"/>
    <mergeCell ref="G6:H6"/>
    <mergeCell ref="A7:B8"/>
    <mergeCell ref="C7:E8"/>
    <mergeCell ref="F7:F8"/>
    <mergeCell ref="G7:G8"/>
    <mergeCell ref="H7:H8"/>
  </mergeCells>
  <phoneticPr fontId="2" type="noConversion"/>
  <pageMargins left="0.7" right="0.7" top="0.75" bottom="0.75" header="0.3" footer="0.3"/>
  <pageSetup paperSize="9" scale="79" orientation="portrait" r:id="rId1"/>
  <colBreaks count="1" manualBreakCount="1">
    <brk id="8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3609E-D330-4330-8CEE-87015C63595D}">
  <dimension ref="A1:I32"/>
  <sheetViews>
    <sheetView view="pageBreakPreview" zoomScale="75" zoomScaleNormal="100" workbookViewId="0">
      <selection activeCell="I13" sqref="I13:I14"/>
    </sheetView>
  </sheetViews>
  <sheetFormatPr defaultColWidth="11" defaultRowHeight="35.1" customHeight="1"/>
  <cols>
    <col min="1" max="4" width="11" style="4"/>
    <col min="5" max="5" width="23" style="4" customWidth="1"/>
    <col min="6" max="6" width="11" style="4"/>
    <col min="7" max="7" width="11.875" style="4" customWidth="1"/>
    <col min="8" max="8" width="13.5" style="4" customWidth="1"/>
    <col min="9" max="16384" width="11" style="4"/>
  </cols>
  <sheetData>
    <row r="1" spans="1:9" ht="35.1" customHeight="1">
      <c r="A1" s="3" t="s">
        <v>156</v>
      </c>
    </row>
    <row r="2" spans="1:9" ht="27.95" customHeight="1">
      <c r="A2" s="17" t="s">
        <v>68</v>
      </c>
      <c r="B2" s="17"/>
      <c r="C2" s="17"/>
      <c r="D2" s="17"/>
      <c r="E2" s="17"/>
      <c r="F2" s="17"/>
      <c r="G2" s="17"/>
      <c r="H2" s="17"/>
      <c r="I2" s="16"/>
    </row>
    <row r="3" spans="1:9" ht="15" customHeight="1">
      <c r="A3" s="18"/>
      <c r="B3" s="18"/>
      <c r="C3" s="18"/>
      <c r="D3" s="18"/>
      <c r="E3" s="18"/>
      <c r="F3" s="18"/>
      <c r="G3" s="18"/>
      <c r="H3" s="18"/>
      <c r="I3" s="16"/>
    </row>
    <row r="4" spans="1:9" ht="24" customHeight="1">
      <c r="A4" s="19" t="s">
        <v>69</v>
      </c>
      <c r="B4" s="19"/>
      <c r="C4" s="19"/>
      <c r="D4" s="19"/>
      <c r="E4" s="19"/>
      <c r="F4" s="19"/>
      <c r="G4" s="19"/>
      <c r="H4" s="19"/>
      <c r="I4" s="16"/>
    </row>
    <row r="5" spans="1:9" ht="23.1" customHeight="1">
      <c r="A5" s="20" t="s">
        <v>101</v>
      </c>
      <c r="B5" s="20"/>
      <c r="C5" s="20"/>
      <c r="D5" s="20"/>
      <c r="E5" s="20"/>
      <c r="F5" s="20"/>
      <c r="G5" s="20"/>
      <c r="H5" s="20"/>
      <c r="I5" s="5"/>
    </row>
    <row r="6" spans="1:9" ht="35.1" customHeight="1">
      <c r="A6" s="6" t="s">
        <v>70</v>
      </c>
      <c r="B6" s="21" t="str">
        <f>VLOOKUP(A1,汇总表!B1:D32,3,FALSE)</f>
        <v>学校特色经费</v>
      </c>
      <c r="C6" s="21"/>
      <c r="D6" s="21" t="s">
        <v>71</v>
      </c>
      <c r="E6" s="21"/>
      <c r="F6" s="21"/>
      <c r="G6" s="21" t="s">
        <v>72</v>
      </c>
      <c r="H6" s="21"/>
      <c r="I6" s="5"/>
    </row>
    <row r="7" spans="1:9" ht="35.1" customHeight="1">
      <c r="A7" s="21" t="s">
        <v>73</v>
      </c>
      <c r="B7" s="21"/>
      <c r="C7" s="21" t="s">
        <v>74</v>
      </c>
      <c r="D7" s="21"/>
      <c r="E7" s="21"/>
      <c r="F7" s="21" t="s">
        <v>75</v>
      </c>
      <c r="G7" s="22" t="s">
        <v>76</v>
      </c>
      <c r="H7" s="21" t="s">
        <v>77</v>
      </c>
      <c r="I7" s="16"/>
    </row>
    <row r="8" spans="1:9" ht="35.1" customHeight="1">
      <c r="A8" s="21"/>
      <c r="B8" s="21"/>
      <c r="C8" s="21"/>
      <c r="D8" s="21"/>
      <c r="E8" s="21"/>
      <c r="F8" s="21"/>
      <c r="G8" s="23"/>
      <c r="H8" s="21"/>
      <c r="I8" s="16"/>
    </row>
    <row r="9" spans="1:9" ht="35.1" customHeight="1">
      <c r="A9" s="24" t="s">
        <v>78</v>
      </c>
      <c r="B9" s="24"/>
      <c r="C9" s="25">
        <f>VLOOKUP(B6,汇总表!D1:K32,6,FALSE)</f>
        <v>25</v>
      </c>
      <c r="D9" s="25"/>
      <c r="E9" s="25"/>
      <c r="F9" s="7">
        <f>C9</f>
        <v>25</v>
      </c>
      <c r="G9" s="7">
        <v>0</v>
      </c>
      <c r="H9" s="7">
        <v>0</v>
      </c>
      <c r="I9" s="5"/>
    </row>
    <row r="10" spans="1:9" ht="35.1" customHeight="1">
      <c r="A10" s="24" t="s">
        <v>79</v>
      </c>
      <c r="B10" s="24"/>
      <c r="C10" s="25">
        <f>VLOOKUP(B6,汇总表!D1:K32,7,FALSE)</f>
        <v>24.646000000000001</v>
      </c>
      <c r="D10" s="25"/>
      <c r="E10" s="25"/>
      <c r="F10" s="7">
        <f>C10</f>
        <v>24.646000000000001</v>
      </c>
      <c r="G10" s="7">
        <v>0</v>
      </c>
      <c r="H10" s="7">
        <v>0</v>
      </c>
      <c r="I10" s="5"/>
    </row>
    <row r="11" spans="1:9" ht="35.1" customHeight="1">
      <c r="A11" s="24" t="s">
        <v>80</v>
      </c>
      <c r="B11" s="24"/>
      <c r="C11" s="25">
        <f>VLOOKUP(B6,汇总表!D1:K32,8,FALSE)</f>
        <v>24.646000000000001</v>
      </c>
      <c r="D11" s="25"/>
      <c r="E11" s="25"/>
      <c r="F11" s="7">
        <f>C11</f>
        <v>24.646000000000001</v>
      </c>
      <c r="G11" s="7">
        <v>0</v>
      </c>
      <c r="H11" s="7">
        <v>0</v>
      </c>
      <c r="I11" s="5"/>
    </row>
    <row r="12" spans="1:9" ht="35.1" customHeight="1">
      <c r="A12" s="24" t="s">
        <v>81</v>
      </c>
      <c r="B12" s="24"/>
      <c r="C12" s="26">
        <f>C11/C10</f>
        <v>1</v>
      </c>
      <c r="D12" s="26"/>
      <c r="E12" s="26"/>
      <c r="F12" s="8">
        <f>C12</f>
        <v>1</v>
      </c>
      <c r="G12" s="7">
        <v>0</v>
      </c>
      <c r="H12" s="7">
        <v>0</v>
      </c>
      <c r="I12" s="5"/>
    </row>
    <row r="13" spans="1:9" ht="35.1" customHeight="1">
      <c r="A13" s="21" t="s">
        <v>82</v>
      </c>
      <c r="B13" s="21" t="s">
        <v>83</v>
      </c>
      <c r="C13" s="21" t="s">
        <v>82</v>
      </c>
      <c r="D13" s="21"/>
      <c r="E13" s="21" t="s">
        <v>84</v>
      </c>
      <c r="F13" s="21" t="s">
        <v>85</v>
      </c>
      <c r="G13" s="22" t="s">
        <v>86</v>
      </c>
      <c r="H13" s="22" t="s">
        <v>87</v>
      </c>
      <c r="I13" s="16"/>
    </row>
    <row r="14" spans="1:9" ht="35.1" customHeight="1">
      <c r="A14" s="21"/>
      <c r="B14" s="21"/>
      <c r="C14" s="21"/>
      <c r="D14" s="21"/>
      <c r="E14" s="21"/>
      <c r="F14" s="21"/>
      <c r="G14" s="23"/>
      <c r="H14" s="23"/>
      <c r="I14" s="16"/>
    </row>
    <row r="15" spans="1:9" ht="35.1" customHeight="1">
      <c r="A15" s="21"/>
      <c r="B15" s="21" t="s">
        <v>88</v>
      </c>
      <c r="C15" s="21" t="s">
        <v>89</v>
      </c>
      <c r="D15" s="21"/>
      <c r="E15" s="9" t="s">
        <v>197</v>
      </c>
      <c r="F15" s="9">
        <v>2722</v>
      </c>
      <c r="G15" s="9">
        <v>2722</v>
      </c>
      <c r="H15" s="9" t="s">
        <v>90</v>
      </c>
      <c r="I15" s="5"/>
    </row>
    <row r="16" spans="1:9" ht="35.1" customHeight="1">
      <c r="A16" s="21"/>
      <c r="B16" s="21"/>
      <c r="C16" s="21" t="s">
        <v>91</v>
      </c>
      <c r="D16" s="21"/>
      <c r="E16" s="9" t="s">
        <v>198</v>
      </c>
      <c r="F16" s="9" t="s">
        <v>199</v>
      </c>
      <c r="G16" s="10">
        <v>1</v>
      </c>
      <c r="H16" s="9" t="s">
        <v>90</v>
      </c>
      <c r="I16" s="5"/>
    </row>
    <row r="17" spans="1:9" ht="35.1" customHeight="1">
      <c r="A17" s="21"/>
      <c r="B17" s="21"/>
      <c r="C17" s="21" t="s">
        <v>92</v>
      </c>
      <c r="D17" s="21"/>
      <c r="E17" s="9" t="s">
        <v>200</v>
      </c>
      <c r="F17" s="9" t="s">
        <v>171</v>
      </c>
      <c r="G17" s="10">
        <v>1</v>
      </c>
      <c r="H17" s="9" t="s">
        <v>90</v>
      </c>
      <c r="I17" s="5"/>
    </row>
    <row r="18" spans="1:9" ht="35.1" customHeight="1">
      <c r="A18" s="21"/>
      <c r="B18" s="21"/>
      <c r="C18" s="24" t="s">
        <v>93</v>
      </c>
      <c r="D18" s="24"/>
      <c r="E18" s="9" t="s">
        <v>203</v>
      </c>
      <c r="F18" s="11" t="s">
        <v>204</v>
      </c>
      <c r="G18" s="11" t="s">
        <v>204</v>
      </c>
      <c r="H18" s="9" t="s">
        <v>90</v>
      </c>
      <c r="I18" s="5"/>
    </row>
    <row r="19" spans="1:9" ht="35.1" customHeight="1">
      <c r="A19" s="21"/>
      <c r="B19" s="21" t="s">
        <v>94</v>
      </c>
      <c r="C19" s="21" t="s">
        <v>95</v>
      </c>
      <c r="D19" s="21"/>
      <c r="E19" s="9" t="s">
        <v>201</v>
      </c>
      <c r="F19" s="10">
        <v>0.9</v>
      </c>
      <c r="G19" s="10">
        <v>0.96</v>
      </c>
      <c r="H19" s="9" t="s">
        <v>90</v>
      </c>
      <c r="I19" s="5"/>
    </row>
    <row r="20" spans="1:9" ht="35.1" customHeight="1">
      <c r="A20" s="21"/>
      <c r="B20" s="21"/>
      <c r="C20" s="21" t="s">
        <v>96</v>
      </c>
      <c r="D20" s="21"/>
      <c r="E20" s="9" t="s">
        <v>97</v>
      </c>
      <c r="F20" s="9" t="s">
        <v>97</v>
      </c>
      <c r="G20" s="9" t="s">
        <v>97</v>
      </c>
      <c r="H20" s="9" t="s">
        <v>97</v>
      </c>
      <c r="I20" s="5"/>
    </row>
    <row r="21" spans="1:9" ht="35.1" customHeight="1">
      <c r="A21" s="21"/>
      <c r="B21" s="21"/>
      <c r="C21" s="21" t="s">
        <v>98</v>
      </c>
      <c r="D21" s="21"/>
      <c r="E21" s="9" t="s">
        <v>97</v>
      </c>
      <c r="F21" s="9" t="s">
        <v>97</v>
      </c>
      <c r="G21" s="9" t="s">
        <v>97</v>
      </c>
      <c r="H21" s="9" t="s">
        <v>97</v>
      </c>
      <c r="I21" s="5"/>
    </row>
    <row r="22" spans="1:9" ht="35.1" customHeight="1">
      <c r="A22" s="21"/>
      <c r="B22" s="21"/>
      <c r="C22" s="21" t="s">
        <v>99</v>
      </c>
      <c r="D22" s="21"/>
      <c r="E22" s="9" t="s">
        <v>202</v>
      </c>
      <c r="F22" s="9" t="s">
        <v>100</v>
      </c>
      <c r="G22" s="10">
        <v>0.96</v>
      </c>
      <c r="H22" s="9" t="s">
        <v>90</v>
      </c>
      <c r="I22" s="5"/>
    </row>
    <row r="23" spans="1:9" ht="35.1" customHeight="1">
      <c r="A23" s="12" t="s">
        <v>135</v>
      </c>
    </row>
    <row r="25" spans="1:9" ht="35.1" customHeight="1">
      <c r="B25"/>
      <c r="C25" s="13"/>
      <c r="D25" s="13"/>
      <c r="E25" s="13"/>
    </row>
    <row r="26" spans="1:9" ht="35.1" customHeight="1">
      <c r="B26" s="13"/>
      <c r="C26" s="13"/>
      <c r="D26" s="13"/>
      <c r="E26" s="13"/>
    </row>
    <row r="27" spans="1:9" ht="35.1" customHeight="1">
      <c r="B27" s="13"/>
      <c r="C27" s="13"/>
      <c r="D27" s="13"/>
      <c r="E27" s="13"/>
    </row>
    <row r="28" spans="1:9" ht="35.1" customHeight="1">
      <c r="B28" s="13"/>
      <c r="C28" s="13"/>
      <c r="D28" s="13"/>
      <c r="E28" s="14"/>
    </row>
    <row r="29" spans="1:9" ht="35.1" customHeight="1">
      <c r="B29" s="13"/>
      <c r="C29" s="13"/>
      <c r="D29" s="13"/>
      <c r="E29" s="13"/>
    </row>
    <row r="30" spans="1:9" ht="35.1" customHeight="1">
      <c r="B30" s="13"/>
      <c r="C30" s="13"/>
      <c r="D30" s="13"/>
      <c r="E30" s="13"/>
    </row>
    <row r="31" spans="1:9" ht="35.1" customHeight="1">
      <c r="B31" s="13"/>
      <c r="C31" s="13"/>
      <c r="D31" s="13"/>
      <c r="E31" s="14"/>
    </row>
    <row r="32" spans="1:9" ht="35.1" customHeight="1">
      <c r="B32" s="13"/>
      <c r="C32" s="13"/>
      <c r="D32" s="13"/>
      <c r="E32" s="13"/>
    </row>
  </sheetData>
  <mergeCells count="40">
    <mergeCell ref="F13:F14"/>
    <mergeCell ref="G13:G14"/>
    <mergeCell ref="H13:H14"/>
    <mergeCell ref="I13:I14"/>
    <mergeCell ref="A12:B12"/>
    <mergeCell ref="C12:E12"/>
    <mergeCell ref="A13:A22"/>
    <mergeCell ref="B13:B14"/>
    <mergeCell ref="C13:D14"/>
    <mergeCell ref="E13:E14"/>
    <mergeCell ref="B19:B22"/>
    <mergeCell ref="C19:D19"/>
    <mergeCell ref="C20:D20"/>
    <mergeCell ref="C21:D21"/>
    <mergeCell ref="B15:B18"/>
    <mergeCell ref="C15:D15"/>
    <mergeCell ref="C16:D16"/>
    <mergeCell ref="C17:D17"/>
    <mergeCell ref="C18:D18"/>
    <mergeCell ref="C22:D22"/>
    <mergeCell ref="A9:B9"/>
    <mergeCell ref="C9:E9"/>
    <mergeCell ref="A10:B10"/>
    <mergeCell ref="C10:E10"/>
    <mergeCell ref="A11:B11"/>
    <mergeCell ref="C11:E11"/>
    <mergeCell ref="I7:I8"/>
    <mergeCell ref="A2:H2"/>
    <mergeCell ref="I2:I4"/>
    <mergeCell ref="A3:H3"/>
    <mergeCell ref="A4:H4"/>
    <mergeCell ref="A5:H5"/>
    <mergeCell ref="B6:C6"/>
    <mergeCell ref="D6:F6"/>
    <mergeCell ref="G6:H6"/>
    <mergeCell ref="A7:B8"/>
    <mergeCell ref="C7:E8"/>
    <mergeCell ref="F7:F8"/>
    <mergeCell ref="G7:G8"/>
    <mergeCell ref="H7:H8"/>
  </mergeCells>
  <phoneticPr fontId="2" type="noConversion"/>
  <pageMargins left="0.7" right="0.7" top="0.75" bottom="0.75" header="0.3" footer="0.3"/>
  <pageSetup paperSize="9" scale="79" orientation="portrait" r:id="rId1"/>
  <colBreaks count="1" manualBreakCount="1">
    <brk id="8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55F4C-11F1-40C8-A7C5-44AC20492044}">
  <dimension ref="A1:I24"/>
  <sheetViews>
    <sheetView view="pageBreakPreview" zoomScale="60" zoomScaleNormal="100" workbookViewId="0">
      <selection activeCell="L21" sqref="L21"/>
    </sheetView>
  </sheetViews>
  <sheetFormatPr defaultColWidth="11" defaultRowHeight="35.1" customHeight="1"/>
  <cols>
    <col min="1" max="4" width="11" style="4"/>
    <col min="5" max="5" width="23" style="4" customWidth="1"/>
    <col min="6" max="6" width="11" style="4"/>
    <col min="7" max="7" width="11.875" style="4" customWidth="1"/>
    <col min="8" max="8" width="13.5" style="4" customWidth="1"/>
    <col min="9" max="16384" width="11" style="4"/>
  </cols>
  <sheetData>
    <row r="1" spans="1:9" ht="35.1" customHeight="1">
      <c r="A1" s="3" t="s">
        <v>157</v>
      </c>
    </row>
    <row r="2" spans="1:9" ht="27.95" customHeight="1">
      <c r="A2" s="17" t="s">
        <v>68</v>
      </c>
      <c r="B2" s="17"/>
      <c r="C2" s="17"/>
      <c r="D2" s="17"/>
      <c r="E2" s="17"/>
      <c r="F2" s="17"/>
      <c r="G2" s="17"/>
      <c r="H2" s="17"/>
      <c r="I2" s="16"/>
    </row>
    <row r="3" spans="1:9" ht="15" customHeight="1">
      <c r="A3" s="18"/>
      <c r="B3" s="18"/>
      <c r="C3" s="18"/>
      <c r="D3" s="18"/>
      <c r="E3" s="18"/>
      <c r="F3" s="18"/>
      <c r="G3" s="18"/>
      <c r="H3" s="18"/>
      <c r="I3" s="16"/>
    </row>
    <row r="4" spans="1:9" ht="24" customHeight="1">
      <c r="A4" s="19" t="s">
        <v>69</v>
      </c>
      <c r="B4" s="19"/>
      <c r="C4" s="19"/>
      <c r="D4" s="19"/>
      <c r="E4" s="19"/>
      <c r="F4" s="19"/>
      <c r="G4" s="19"/>
      <c r="H4" s="19"/>
      <c r="I4" s="16"/>
    </row>
    <row r="5" spans="1:9" ht="23.1" customHeight="1">
      <c r="A5" s="20" t="s">
        <v>101</v>
      </c>
      <c r="B5" s="20"/>
      <c r="C5" s="20"/>
      <c r="D5" s="20"/>
      <c r="E5" s="20"/>
      <c r="F5" s="20"/>
      <c r="G5" s="20"/>
      <c r="H5" s="20"/>
      <c r="I5" s="5"/>
    </row>
    <row r="6" spans="1:9" ht="35.1" customHeight="1">
      <c r="A6" s="6" t="s">
        <v>70</v>
      </c>
      <c r="B6" s="21" t="str">
        <f>VLOOKUP(A1,汇总表!B1:D32,3,FALSE)</f>
        <v>教育管理事务（教育费附加）</v>
      </c>
      <c r="C6" s="21"/>
      <c r="D6" s="21" t="s">
        <v>71</v>
      </c>
      <c r="E6" s="21"/>
      <c r="F6" s="21"/>
      <c r="G6" s="21" t="s">
        <v>72</v>
      </c>
      <c r="H6" s="21"/>
      <c r="I6" s="5"/>
    </row>
    <row r="7" spans="1:9" ht="35.1" customHeight="1">
      <c r="A7" s="21" t="s">
        <v>73</v>
      </c>
      <c r="B7" s="21"/>
      <c r="C7" s="21" t="s">
        <v>74</v>
      </c>
      <c r="D7" s="21"/>
      <c r="E7" s="21"/>
      <c r="F7" s="21" t="s">
        <v>75</v>
      </c>
      <c r="G7" s="22" t="s">
        <v>76</v>
      </c>
      <c r="H7" s="21" t="s">
        <v>77</v>
      </c>
      <c r="I7" s="16"/>
    </row>
    <row r="8" spans="1:9" ht="35.1" customHeight="1">
      <c r="A8" s="21"/>
      <c r="B8" s="21"/>
      <c r="C8" s="21"/>
      <c r="D8" s="21"/>
      <c r="E8" s="21"/>
      <c r="F8" s="21"/>
      <c r="G8" s="23"/>
      <c r="H8" s="21"/>
      <c r="I8" s="16"/>
    </row>
    <row r="9" spans="1:9" ht="35.1" customHeight="1">
      <c r="A9" s="24" t="s">
        <v>78</v>
      </c>
      <c r="B9" s="24"/>
      <c r="C9" s="25">
        <f>VLOOKUP(B6,汇总表!D1:K32,6,FALSE)</f>
        <v>0</v>
      </c>
      <c r="D9" s="25"/>
      <c r="E9" s="25"/>
      <c r="F9" s="7">
        <f>C9</f>
        <v>0</v>
      </c>
      <c r="G9" s="7">
        <v>0</v>
      </c>
      <c r="H9" s="7">
        <v>0</v>
      </c>
      <c r="I9" s="5"/>
    </row>
    <row r="10" spans="1:9" ht="35.1" customHeight="1">
      <c r="A10" s="24" t="s">
        <v>79</v>
      </c>
      <c r="B10" s="24"/>
      <c r="C10" s="25">
        <f>VLOOKUP(B6,汇总表!D1:K32,7,FALSE)</f>
        <v>11.941072999999999</v>
      </c>
      <c r="D10" s="25"/>
      <c r="E10" s="25"/>
      <c r="F10" s="7">
        <f>C10</f>
        <v>11.941072999999999</v>
      </c>
      <c r="G10" s="7">
        <v>0</v>
      </c>
      <c r="H10" s="7">
        <v>0</v>
      </c>
      <c r="I10" s="5"/>
    </row>
    <row r="11" spans="1:9" ht="35.1" customHeight="1">
      <c r="A11" s="24" t="s">
        <v>80</v>
      </c>
      <c r="B11" s="24"/>
      <c r="C11" s="25">
        <f>VLOOKUP(B6,汇总表!D1:K32,8,FALSE)</f>
        <v>11.941072999999999</v>
      </c>
      <c r="D11" s="25"/>
      <c r="E11" s="25"/>
      <c r="F11" s="7">
        <f>C11</f>
        <v>11.941072999999999</v>
      </c>
      <c r="G11" s="7">
        <v>0</v>
      </c>
      <c r="H11" s="7">
        <v>0</v>
      </c>
      <c r="I11" s="5"/>
    </row>
    <row r="12" spans="1:9" ht="35.1" customHeight="1">
      <c r="A12" s="24" t="s">
        <v>81</v>
      </c>
      <c r="B12" s="24"/>
      <c r="C12" s="26">
        <f>C11/C10</f>
        <v>1</v>
      </c>
      <c r="D12" s="26"/>
      <c r="E12" s="26"/>
      <c r="F12" s="8">
        <f>C12</f>
        <v>1</v>
      </c>
      <c r="G12" s="7">
        <v>0</v>
      </c>
      <c r="H12" s="7">
        <v>0</v>
      </c>
      <c r="I12" s="5"/>
    </row>
    <row r="13" spans="1:9" ht="35.1" customHeight="1">
      <c r="A13" s="21" t="s">
        <v>82</v>
      </c>
      <c r="B13" s="21" t="s">
        <v>83</v>
      </c>
      <c r="C13" s="21" t="s">
        <v>82</v>
      </c>
      <c r="D13" s="21"/>
      <c r="E13" s="21" t="s">
        <v>84</v>
      </c>
      <c r="F13" s="21" t="s">
        <v>85</v>
      </c>
      <c r="G13" s="22" t="s">
        <v>86</v>
      </c>
      <c r="H13" s="22" t="s">
        <v>87</v>
      </c>
      <c r="I13" s="16"/>
    </row>
    <row r="14" spans="1:9" ht="35.1" customHeight="1">
      <c r="A14" s="21"/>
      <c r="B14" s="21"/>
      <c r="C14" s="21"/>
      <c r="D14" s="21"/>
      <c r="E14" s="21"/>
      <c r="F14" s="21"/>
      <c r="G14" s="23"/>
      <c r="H14" s="23"/>
      <c r="I14" s="16"/>
    </row>
    <row r="15" spans="1:9" ht="35.1" customHeight="1">
      <c r="A15" s="21"/>
      <c r="B15" s="21" t="s">
        <v>88</v>
      </c>
      <c r="C15" s="27" t="s">
        <v>89</v>
      </c>
      <c r="D15" s="28"/>
      <c r="E15" s="9" t="s">
        <v>377</v>
      </c>
      <c r="F15" s="9" t="s">
        <v>378</v>
      </c>
      <c r="G15" s="9" t="s">
        <v>378</v>
      </c>
      <c r="H15" s="9" t="s">
        <v>90</v>
      </c>
      <c r="I15" s="5"/>
    </row>
    <row r="16" spans="1:9" ht="35.1" customHeight="1">
      <c r="A16" s="21"/>
      <c r="B16" s="21"/>
      <c r="C16" s="29"/>
      <c r="D16" s="30"/>
      <c r="E16" s="9" t="s">
        <v>379</v>
      </c>
      <c r="F16" s="9" t="s">
        <v>380</v>
      </c>
      <c r="G16" s="9" t="s">
        <v>380</v>
      </c>
      <c r="H16" s="9" t="s">
        <v>90</v>
      </c>
      <c r="I16" s="5"/>
    </row>
    <row r="17" spans="1:9" ht="35.1" customHeight="1">
      <c r="A17" s="21"/>
      <c r="B17" s="21"/>
      <c r="C17" s="21" t="s">
        <v>91</v>
      </c>
      <c r="D17" s="21"/>
      <c r="E17" s="9" t="s">
        <v>323</v>
      </c>
      <c r="F17" s="10">
        <v>1</v>
      </c>
      <c r="G17" s="10">
        <v>1</v>
      </c>
      <c r="H17" s="9" t="s">
        <v>90</v>
      </c>
      <c r="I17" s="5"/>
    </row>
    <row r="18" spans="1:9" ht="35.1" customHeight="1">
      <c r="A18" s="21"/>
      <c r="B18" s="21"/>
      <c r="C18" s="21" t="s">
        <v>92</v>
      </c>
      <c r="D18" s="21"/>
      <c r="E18" s="9" t="s">
        <v>381</v>
      </c>
      <c r="F18" s="10" t="s">
        <v>373</v>
      </c>
      <c r="G18" s="10">
        <v>1</v>
      </c>
      <c r="H18" s="9" t="s">
        <v>90</v>
      </c>
      <c r="I18" s="5"/>
    </row>
    <row r="19" spans="1:9" ht="35.1" customHeight="1">
      <c r="A19" s="21"/>
      <c r="B19" s="21"/>
      <c r="C19" s="24" t="s">
        <v>93</v>
      </c>
      <c r="D19" s="24"/>
      <c r="E19" s="9" t="s">
        <v>382</v>
      </c>
      <c r="F19" s="11" t="s">
        <v>383</v>
      </c>
      <c r="G19" s="11" t="s">
        <v>383</v>
      </c>
      <c r="H19" s="9" t="s">
        <v>90</v>
      </c>
      <c r="I19" s="5"/>
    </row>
    <row r="20" spans="1:9" ht="35.1" customHeight="1">
      <c r="A20" s="21"/>
      <c r="B20" s="21" t="s">
        <v>94</v>
      </c>
      <c r="C20" s="21" t="s">
        <v>95</v>
      </c>
      <c r="D20" s="21"/>
      <c r="E20" s="9" t="s">
        <v>384</v>
      </c>
      <c r="F20" s="10" t="s">
        <v>385</v>
      </c>
      <c r="G20" s="10">
        <v>0.98</v>
      </c>
      <c r="H20" s="9" t="s">
        <v>90</v>
      </c>
      <c r="I20" s="5"/>
    </row>
    <row r="21" spans="1:9" ht="35.1" customHeight="1">
      <c r="A21" s="21"/>
      <c r="B21" s="21"/>
      <c r="C21" s="21" t="s">
        <v>96</v>
      </c>
      <c r="D21" s="21"/>
      <c r="E21" s="9" t="s">
        <v>97</v>
      </c>
      <c r="F21" s="9" t="s">
        <v>97</v>
      </c>
      <c r="G21" s="9" t="s">
        <v>97</v>
      </c>
      <c r="H21" s="9" t="s">
        <v>97</v>
      </c>
      <c r="I21" s="5"/>
    </row>
    <row r="22" spans="1:9" ht="35.1" customHeight="1">
      <c r="A22" s="21"/>
      <c r="B22" s="21"/>
      <c r="C22" s="21" t="s">
        <v>98</v>
      </c>
      <c r="D22" s="21"/>
      <c r="E22" s="9" t="s">
        <v>97</v>
      </c>
      <c r="F22" s="9" t="s">
        <v>97</v>
      </c>
      <c r="G22" s="9" t="s">
        <v>97</v>
      </c>
      <c r="H22" s="9" t="s">
        <v>97</v>
      </c>
      <c r="I22" s="5"/>
    </row>
    <row r="23" spans="1:9" ht="35.1" customHeight="1">
      <c r="A23" s="21"/>
      <c r="B23" s="21"/>
      <c r="C23" s="21" t="s">
        <v>99</v>
      </c>
      <c r="D23" s="21"/>
      <c r="E23" s="9" t="s">
        <v>386</v>
      </c>
      <c r="F23" s="9" t="s">
        <v>100</v>
      </c>
      <c r="G23" s="10">
        <v>0.96</v>
      </c>
      <c r="H23" s="9" t="s">
        <v>90</v>
      </c>
      <c r="I23" s="5"/>
    </row>
    <row r="24" spans="1:9" ht="35.1" customHeight="1">
      <c r="A24" s="12" t="s">
        <v>135</v>
      </c>
    </row>
  </sheetData>
  <mergeCells count="40">
    <mergeCell ref="F13:F14"/>
    <mergeCell ref="G13:G14"/>
    <mergeCell ref="H13:H14"/>
    <mergeCell ref="I13:I14"/>
    <mergeCell ref="A12:B12"/>
    <mergeCell ref="C12:E12"/>
    <mergeCell ref="A13:A23"/>
    <mergeCell ref="B13:B14"/>
    <mergeCell ref="C13:D14"/>
    <mergeCell ref="E13:E14"/>
    <mergeCell ref="B20:B23"/>
    <mergeCell ref="C20:D20"/>
    <mergeCell ref="C21:D21"/>
    <mergeCell ref="C22:D22"/>
    <mergeCell ref="C15:D16"/>
    <mergeCell ref="B15:B19"/>
    <mergeCell ref="C17:D17"/>
    <mergeCell ref="C18:D18"/>
    <mergeCell ref="C19:D19"/>
    <mergeCell ref="C23:D23"/>
    <mergeCell ref="A9:B9"/>
    <mergeCell ref="C9:E9"/>
    <mergeCell ref="A10:B10"/>
    <mergeCell ref="C10:E10"/>
    <mergeCell ref="A11:B11"/>
    <mergeCell ref="C11:E11"/>
    <mergeCell ref="I7:I8"/>
    <mergeCell ref="A2:H2"/>
    <mergeCell ref="I2:I4"/>
    <mergeCell ref="A3:H3"/>
    <mergeCell ref="A4:H4"/>
    <mergeCell ref="A5:H5"/>
    <mergeCell ref="B6:C6"/>
    <mergeCell ref="D6:F6"/>
    <mergeCell ref="G6:H6"/>
    <mergeCell ref="A7:B8"/>
    <mergeCell ref="C7:E8"/>
    <mergeCell ref="F7:F8"/>
    <mergeCell ref="G7:G8"/>
    <mergeCell ref="H7:H8"/>
  </mergeCells>
  <phoneticPr fontId="2" type="noConversion"/>
  <pageMargins left="0.7" right="0.7" top="0.75" bottom="0.75" header="0.3" footer="0.3"/>
  <pageSetup paperSize="9" scale="79" orientation="portrait" r:id="rId1"/>
  <colBreaks count="1" manualBreakCount="1">
    <brk id="8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04319-A958-4C7B-95A6-DC16BA34B9AA}">
  <dimension ref="A1:I23"/>
  <sheetViews>
    <sheetView view="pageBreakPreview" zoomScale="60" zoomScaleNormal="100" workbookViewId="0">
      <selection activeCell="I13" sqref="I13:I14"/>
    </sheetView>
  </sheetViews>
  <sheetFormatPr defaultColWidth="11" defaultRowHeight="35.1" customHeight="1"/>
  <cols>
    <col min="1" max="4" width="11" style="4"/>
    <col min="5" max="5" width="23" style="4" customWidth="1"/>
    <col min="6" max="6" width="11" style="4"/>
    <col min="7" max="7" width="11.875" style="4" customWidth="1"/>
    <col min="8" max="8" width="13.5" style="4" customWidth="1"/>
    <col min="9" max="16384" width="11" style="4"/>
  </cols>
  <sheetData>
    <row r="1" spans="1:9" ht="35.1" customHeight="1">
      <c r="A1" s="3" t="s">
        <v>158</v>
      </c>
    </row>
    <row r="2" spans="1:9" ht="27.95" customHeight="1">
      <c r="A2" s="17" t="s">
        <v>68</v>
      </c>
      <c r="B2" s="17"/>
      <c r="C2" s="17"/>
      <c r="D2" s="17"/>
      <c r="E2" s="17"/>
      <c r="F2" s="17"/>
      <c r="G2" s="17"/>
      <c r="H2" s="17"/>
      <c r="I2" s="16"/>
    </row>
    <row r="3" spans="1:9" ht="15" customHeight="1">
      <c r="A3" s="18"/>
      <c r="B3" s="18"/>
      <c r="C3" s="18"/>
      <c r="D3" s="18"/>
      <c r="E3" s="18"/>
      <c r="F3" s="18"/>
      <c r="G3" s="18"/>
      <c r="H3" s="18"/>
      <c r="I3" s="16"/>
    </row>
    <row r="4" spans="1:9" ht="24" customHeight="1">
      <c r="A4" s="19" t="s">
        <v>69</v>
      </c>
      <c r="B4" s="19"/>
      <c r="C4" s="19"/>
      <c r="D4" s="19"/>
      <c r="E4" s="19"/>
      <c r="F4" s="19"/>
      <c r="G4" s="19"/>
      <c r="H4" s="19"/>
      <c r="I4" s="16"/>
    </row>
    <row r="5" spans="1:9" ht="23.1" customHeight="1">
      <c r="A5" s="20" t="s">
        <v>101</v>
      </c>
      <c r="B5" s="20"/>
      <c r="C5" s="20"/>
      <c r="D5" s="20"/>
      <c r="E5" s="20"/>
      <c r="F5" s="20"/>
      <c r="G5" s="20"/>
      <c r="H5" s="20"/>
      <c r="I5" s="5"/>
    </row>
    <row r="6" spans="1:9" ht="35.1" customHeight="1">
      <c r="A6" s="6" t="s">
        <v>70</v>
      </c>
      <c r="B6" s="21" t="str">
        <f>VLOOKUP(A1,汇总表!B1:D32,3,FALSE)</f>
        <v>教育活动</v>
      </c>
      <c r="C6" s="21"/>
      <c r="D6" s="21" t="s">
        <v>71</v>
      </c>
      <c r="E6" s="21"/>
      <c r="F6" s="21"/>
      <c r="G6" s="21" t="s">
        <v>72</v>
      </c>
      <c r="H6" s="21"/>
      <c r="I6" s="5"/>
    </row>
    <row r="7" spans="1:9" ht="35.1" customHeight="1">
      <c r="A7" s="21" t="s">
        <v>73</v>
      </c>
      <c r="B7" s="21"/>
      <c r="C7" s="21" t="s">
        <v>74</v>
      </c>
      <c r="D7" s="21"/>
      <c r="E7" s="21"/>
      <c r="F7" s="21" t="s">
        <v>75</v>
      </c>
      <c r="G7" s="22" t="s">
        <v>76</v>
      </c>
      <c r="H7" s="21" t="s">
        <v>77</v>
      </c>
      <c r="I7" s="16"/>
    </row>
    <row r="8" spans="1:9" ht="35.1" customHeight="1">
      <c r="A8" s="21"/>
      <c r="B8" s="21"/>
      <c r="C8" s="21"/>
      <c r="D8" s="21"/>
      <c r="E8" s="21"/>
      <c r="F8" s="21"/>
      <c r="G8" s="23"/>
      <c r="H8" s="21"/>
      <c r="I8" s="16"/>
    </row>
    <row r="9" spans="1:9" ht="35.1" customHeight="1">
      <c r="A9" s="24" t="s">
        <v>78</v>
      </c>
      <c r="B9" s="24"/>
      <c r="C9" s="25">
        <f>VLOOKUP(B6,汇总表!D1:K32,6,FALSE)</f>
        <v>0</v>
      </c>
      <c r="D9" s="25"/>
      <c r="E9" s="25"/>
      <c r="F9" s="7">
        <f>C9</f>
        <v>0</v>
      </c>
      <c r="G9" s="7">
        <v>0</v>
      </c>
      <c r="H9" s="7">
        <v>0</v>
      </c>
      <c r="I9" s="5"/>
    </row>
    <row r="10" spans="1:9" ht="35.1" customHeight="1">
      <c r="A10" s="24" t="s">
        <v>79</v>
      </c>
      <c r="B10" s="24"/>
      <c r="C10" s="25">
        <f>VLOOKUP(B6,汇总表!D1:K32,7,FALSE)</f>
        <v>3</v>
      </c>
      <c r="D10" s="25"/>
      <c r="E10" s="25"/>
      <c r="F10" s="7">
        <f>C10</f>
        <v>3</v>
      </c>
      <c r="G10" s="7">
        <v>0</v>
      </c>
      <c r="H10" s="7">
        <v>0</v>
      </c>
      <c r="I10" s="5"/>
    </row>
    <row r="11" spans="1:9" ht="35.1" customHeight="1">
      <c r="A11" s="24" t="s">
        <v>80</v>
      </c>
      <c r="B11" s="24"/>
      <c r="C11" s="25">
        <f>VLOOKUP(B6,汇总表!D1:K32,8,FALSE)</f>
        <v>3</v>
      </c>
      <c r="D11" s="25"/>
      <c r="E11" s="25"/>
      <c r="F11" s="7">
        <f>C11</f>
        <v>3</v>
      </c>
      <c r="G11" s="7">
        <v>0</v>
      </c>
      <c r="H11" s="7">
        <v>0</v>
      </c>
      <c r="I11" s="5"/>
    </row>
    <row r="12" spans="1:9" ht="35.1" customHeight="1">
      <c r="A12" s="24" t="s">
        <v>81</v>
      </c>
      <c r="B12" s="24"/>
      <c r="C12" s="26">
        <f>C11/C10</f>
        <v>1</v>
      </c>
      <c r="D12" s="26"/>
      <c r="E12" s="26"/>
      <c r="F12" s="8">
        <f>C12</f>
        <v>1</v>
      </c>
      <c r="G12" s="7">
        <v>0</v>
      </c>
      <c r="H12" s="7">
        <v>0</v>
      </c>
      <c r="I12" s="5"/>
    </row>
    <row r="13" spans="1:9" ht="35.1" customHeight="1">
      <c r="A13" s="21" t="s">
        <v>82</v>
      </c>
      <c r="B13" s="21" t="s">
        <v>83</v>
      </c>
      <c r="C13" s="21" t="s">
        <v>82</v>
      </c>
      <c r="D13" s="21"/>
      <c r="E13" s="21" t="s">
        <v>84</v>
      </c>
      <c r="F13" s="21" t="s">
        <v>85</v>
      </c>
      <c r="G13" s="22" t="s">
        <v>86</v>
      </c>
      <c r="H13" s="22" t="s">
        <v>87</v>
      </c>
      <c r="I13" s="16"/>
    </row>
    <row r="14" spans="1:9" ht="35.1" customHeight="1">
      <c r="A14" s="21"/>
      <c r="B14" s="21"/>
      <c r="C14" s="21"/>
      <c r="D14" s="21"/>
      <c r="E14" s="21"/>
      <c r="F14" s="21"/>
      <c r="G14" s="23"/>
      <c r="H14" s="23"/>
      <c r="I14" s="16"/>
    </row>
    <row r="15" spans="1:9" ht="35.1" customHeight="1">
      <c r="A15" s="21"/>
      <c r="B15" s="21" t="s">
        <v>88</v>
      </c>
      <c r="C15" s="21" t="s">
        <v>89</v>
      </c>
      <c r="D15" s="21"/>
      <c r="E15" s="9" t="s">
        <v>411</v>
      </c>
      <c r="F15" s="9">
        <v>1</v>
      </c>
      <c r="G15" s="9">
        <v>1</v>
      </c>
      <c r="H15" s="9" t="s">
        <v>90</v>
      </c>
      <c r="I15" s="5"/>
    </row>
    <row r="16" spans="1:9" ht="35.1" customHeight="1">
      <c r="A16" s="21"/>
      <c r="B16" s="21"/>
      <c r="C16" s="21" t="s">
        <v>91</v>
      </c>
      <c r="D16" s="21"/>
      <c r="E16" s="9" t="s">
        <v>387</v>
      </c>
      <c r="F16" s="10">
        <v>1</v>
      </c>
      <c r="G16" s="10">
        <v>1</v>
      </c>
      <c r="H16" s="9" t="s">
        <v>90</v>
      </c>
      <c r="I16" s="5"/>
    </row>
    <row r="17" spans="1:9" ht="35.1" customHeight="1">
      <c r="A17" s="21"/>
      <c r="B17" s="21"/>
      <c r="C17" s="21" t="s">
        <v>92</v>
      </c>
      <c r="D17" s="21"/>
      <c r="E17" s="9" t="s">
        <v>388</v>
      </c>
      <c r="F17" s="10" t="s">
        <v>373</v>
      </c>
      <c r="G17" s="10">
        <v>1</v>
      </c>
      <c r="H17" s="9" t="s">
        <v>90</v>
      </c>
      <c r="I17" s="5"/>
    </row>
    <row r="18" spans="1:9" ht="35.1" customHeight="1">
      <c r="A18" s="21"/>
      <c r="B18" s="21"/>
      <c r="C18" s="24" t="s">
        <v>93</v>
      </c>
      <c r="D18" s="24"/>
      <c r="E18" s="9" t="s">
        <v>389</v>
      </c>
      <c r="F18" s="11" t="s">
        <v>390</v>
      </c>
      <c r="G18" s="11" t="s">
        <v>390</v>
      </c>
      <c r="H18" s="9" t="s">
        <v>90</v>
      </c>
      <c r="I18" s="5"/>
    </row>
    <row r="19" spans="1:9" ht="35.1" customHeight="1">
      <c r="A19" s="21"/>
      <c r="B19" s="21" t="s">
        <v>94</v>
      </c>
      <c r="C19" s="21" t="s">
        <v>95</v>
      </c>
      <c r="D19" s="21"/>
      <c r="E19" s="9" t="s">
        <v>391</v>
      </c>
      <c r="F19" s="10">
        <v>1</v>
      </c>
      <c r="G19" s="10">
        <v>1</v>
      </c>
      <c r="H19" s="9" t="s">
        <v>90</v>
      </c>
      <c r="I19" s="5"/>
    </row>
    <row r="20" spans="1:9" ht="35.1" customHeight="1">
      <c r="A20" s="21"/>
      <c r="B20" s="21"/>
      <c r="C20" s="21" t="s">
        <v>96</v>
      </c>
      <c r="D20" s="21"/>
      <c r="E20" s="9" t="s">
        <v>97</v>
      </c>
      <c r="F20" s="9" t="s">
        <v>97</v>
      </c>
      <c r="G20" s="9" t="s">
        <v>97</v>
      </c>
      <c r="H20" s="9" t="s">
        <v>97</v>
      </c>
      <c r="I20" s="5"/>
    </row>
    <row r="21" spans="1:9" ht="35.1" customHeight="1">
      <c r="A21" s="21"/>
      <c r="B21" s="21"/>
      <c r="C21" s="21" t="s">
        <v>98</v>
      </c>
      <c r="D21" s="21"/>
      <c r="E21" s="9" t="s">
        <v>97</v>
      </c>
      <c r="F21" s="9" t="s">
        <v>97</v>
      </c>
      <c r="G21" s="9" t="s">
        <v>97</v>
      </c>
      <c r="H21" s="9" t="s">
        <v>97</v>
      </c>
      <c r="I21" s="5"/>
    </row>
    <row r="22" spans="1:9" ht="35.1" customHeight="1">
      <c r="A22" s="21"/>
      <c r="B22" s="21"/>
      <c r="C22" s="21" t="s">
        <v>99</v>
      </c>
      <c r="D22" s="21"/>
      <c r="E22" s="9" t="s">
        <v>320</v>
      </c>
      <c r="F22" s="9" t="s">
        <v>100</v>
      </c>
      <c r="G22" s="10">
        <v>0.96</v>
      </c>
      <c r="H22" s="9" t="s">
        <v>90</v>
      </c>
      <c r="I22" s="5"/>
    </row>
    <row r="23" spans="1:9" ht="35.1" customHeight="1">
      <c r="A23" s="12" t="s">
        <v>135</v>
      </c>
    </row>
  </sheetData>
  <mergeCells count="40">
    <mergeCell ref="F13:F14"/>
    <mergeCell ref="G13:G14"/>
    <mergeCell ref="H13:H14"/>
    <mergeCell ref="I13:I14"/>
    <mergeCell ref="A12:B12"/>
    <mergeCell ref="C12:E12"/>
    <mergeCell ref="A13:A22"/>
    <mergeCell ref="B13:B14"/>
    <mergeCell ref="C13:D14"/>
    <mergeCell ref="E13:E14"/>
    <mergeCell ref="B19:B22"/>
    <mergeCell ref="C19:D19"/>
    <mergeCell ref="C20:D20"/>
    <mergeCell ref="C21:D21"/>
    <mergeCell ref="B15:B18"/>
    <mergeCell ref="C15:D15"/>
    <mergeCell ref="C16:D16"/>
    <mergeCell ref="C17:D17"/>
    <mergeCell ref="C18:D18"/>
    <mergeCell ref="C22:D22"/>
    <mergeCell ref="A9:B9"/>
    <mergeCell ref="C9:E9"/>
    <mergeCell ref="A10:B10"/>
    <mergeCell ref="C10:E10"/>
    <mergeCell ref="A11:B11"/>
    <mergeCell ref="C11:E11"/>
    <mergeCell ref="I7:I8"/>
    <mergeCell ref="A2:H2"/>
    <mergeCell ref="I2:I4"/>
    <mergeCell ref="A3:H3"/>
    <mergeCell ref="A4:H4"/>
    <mergeCell ref="A5:H5"/>
    <mergeCell ref="B6:C6"/>
    <mergeCell ref="D6:F6"/>
    <mergeCell ref="G6:H6"/>
    <mergeCell ref="A7:B8"/>
    <mergeCell ref="C7:E8"/>
    <mergeCell ref="F7:F8"/>
    <mergeCell ref="G7:G8"/>
    <mergeCell ref="H7:H8"/>
  </mergeCells>
  <phoneticPr fontId="2" type="noConversion"/>
  <pageMargins left="0.7" right="0.7" top="0.75" bottom="0.75" header="0.3" footer="0.3"/>
  <pageSetup paperSize="9" scale="79" orientation="portrait" r:id="rId1"/>
  <colBreaks count="1" manualBreakCount="1">
    <brk id="8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A5206-F35E-4F6B-BDA3-5E240B48BF7C}">
  <dimension ref="A1:I23"/>
  <sheetViews>
    <sheetView view="pageBreakPreview" zoomScale="60" zoomScaleNormal="100" workbookViewId="0">
      <selection activeCell="I13" sqref="I13:I14"/>
    </sheetView>
  </sheetViews>
  <sheetFormatPr defaultColWidth="11" defaultRowHeight="35.1" customHeight="1"/>
  <cols>
    <col min="1" max="4" width="11" style="4"/>
    <col min="5" max="5" width="23" style="4" customWidth="1"/>
    <col min="6" max="6" width="11" style="4"/>
    <col min="7" max="7" width="11.875" style="4" customWidth="1"/>
    <col min="8" max="8" width="13.5" style="4" customWidth="1"/>
    <col min="9" max="16384" width="11" style="4"/>
  </cols>
  <sheetData>
    <row r="1" spans="1:9" ht="35.1" customHeight="1">
      <c r="A1" s="3" t="s">
        <v>159</v>
      </c>
    </row>
    <row r="2" spans="1:9" ht="27.95" customHeight="1">
      <c r="A2" s="17" t="s">
        <v>68</v>
      </c>
      <c r="B2" s="17"/>
      <c r="C2" s="17"/>
      <c r="D2" s="17"/>
      <c r="E2" s="17"/>
      <c r="F2" s="17"/>
      <c r="G2" s="17"/>
      <c r="H2" s="17"/>
      <c r="I2" s="16"/>
    </row>
    <row r="3" spans="1:9" ht="15" customHeight="1">
      <c r="A3" s="18"/>
      <c r="B3" s="18"/>
      <c r="C3" s="18"/>
      <c r="D3" s="18"/>
      <c r="E3" s="18"/>
      <c r="F3" s="18"/>
      <c r="G3" s="18"/>
      <c r="H3" s="18"/>
      <c r="I3" s="16"/>
    </row>
    <row r="4" spans="1:9" ht="24" customHeight="1">
      <c r="A4" s="19" t="s">
        <v>69</v>
      </c>
      <c r="B4" s="19"/>
      <c r="C4" s="19"/>
      <c r="D4" s="19"/>
      <c r="E4" s="19"/>
      <c r="F4" s="19"/>
      <c r="G4" s="19"/>
      <c r="H4" s="19"/>
      <c r="I4" s="16"/>
    </row>
    <row r="5" spans="1:9" ht="23.1" customHeight="1">
      <c r="A5" s="20" t="s">
        <v>101</v>
      </c>
      <c r="B5" s="20"/>
      <c r="C5" s="20"/>
      <c r="D5" s="20"/>
      <c r="E5" s="20"/>
      <c r="F5" s="20"/>
      <c r="G5" s="20"/>
      <c r="H5" s="20"/>
      <c r="I5" s="5"/>
    </row>
    <row r="6" spans="1:9" ht="35.1" customHeight="1">
      <c r="A6" s="6" t="s">
        <v>70</v>
      </c>
      <c r="B6" s="21" t="str">
        <f>VLOOKUP(A1,汇总表!B1:D32,3,FALSE)</f>
        <v>2021年度南山教育科技项目课题资助经费</v>
      </c>
      <c r="C6" s="21"/>
      <c r="D6" s="21" t="s">
        <v>71</v>
      </c>
      <c r="E6" s="21"/>
      <c r="F6" s="21"/>
      <c r="G6" s="21" t="s">
        <v>72</v>
      </c>
      <c r="H6" s="21"/>
      <c r="I6" s="5"/>
    </row>
    <row r="7" spans="1:9" ht="35.1" customHeight="1">
      <c r="A7" s="21" t="s">
        <v>73</v>
      </c>
      <c r="B7" s="21"/>
      <c r="C7" s="21" t="s">
        <v>74</v>
      </c>
      <c r="D7" s="21"/>
      <c r="E7" s="21"/>
      <c r="F7" s="21" t="s">
        <v>75</v>
      </c>
      <c r="G7" s="22" t="s">
        <v>76</v>
      </c>
      <c r="H7" s="21" t="s">
        <v>77</v>
      </c>
      <c r="I7" s="16"/>
    </row>
    <row r="8" spans="1:9" ht="35.1" customHeight="1">
      <c r="A8" s="21"/>
      <c r="B8" s="21"/>
      <c r="C8" s="21"/>
      <c r="D8" s="21"/>
      <c r="E8" s="21"/>
      <c r="F8" s="21"/>
      <c r="G8" s="23"/>
      <c r="H8" s="21"/>
      <c r="I8" s="16"/>
    </row>
    <row r="9" spans="1:9" ht="35.1" customHeight="1">
      <c r="A9" s="24" t="s">
        <v>78</v>
      </c>
      <c r="B9" s="24"/>
      <c r="C9" s="25">
        <f>VLOOKUP(B6,汇总表!D1:K32,6,FALSE)</f>
        <v>0</v>
      </c>
      <c r="D9" s="25"/>
      <c r="E9" s="25"/>
      <c r="F9" s="7">
        <f>C9</f>
        <v>0</v>
      </c>
      <c r="G9" s="7">
        <v>0</v>
      </c>
      <c r="H9" s="7">
        <v>0</v>
      </c>
      <c r="I9" s="5"/>
    </row>
    <row r="10" spans="1:9" ht="35.1" customHeight="1">
      <c r="A10" s="24" t="s">
        <v>79</v>
      </c>
      <c r="B10" s="24"/>
      <c r="C10" s="25">
        <f>VLOOKUP(B6,汇总表!D1:K32,7,FALSE)</f>
        <v>5.998856</v>
      </c>
      <c r="D10" s="25"/>
      <c r="E10" s="25"/>
      <c r="F10" s="7">
        <f>C10</f>
        <v>5.998856</v>
      </c>
      <c r="G10" s="7">
        <v>0</v>
      </c>
      <c r="H10" s="7">
        <v>0</v>
      </c>
      <c r="I10" s="5"/>
    </row>
    <row r="11" spans="1:9" ht="35.1" customHeight="1">
      <c r="A11" s="24" t="s">
        <v>80</v>
      </c>
      <c r="B11" s="24"/>
      <c r="C11" s="25">
        <f>VLOOKUP(B6,汇总表!D1:K32,8,FALSE)</f>
        <v>5.998856</v>
      </c>
      <c r="D11" s="25"/>
      <c r="E11" s="25"/>
      <c r="F11" s="7">
        <f>C11</f>
        <v>5.998856</v>
      </c>
      <c r="G11" s="7">
        <v>0</v>
      </c>
      <c r="H11" s="7">
        <v>0</v>
      </c>
      <c r="I11" s="5"/>
    </row>
    <row r="12" spans="1:9" ht="35.1" customHeight="1">
      <c r="A12" s="24" t="s">
        <v>81</v>
      </c>
      <c r="B12" s="24"/>
      <c r="C12" s="26">
        <f>C11/C10</f>
        <v>1</v>
      </c>
      <c r="D12" s="26"/>
      <c r="E12" s="26"/>
      <c r="F12" s="8">
        <f>C12</f>
        <v>1</v>
      </c>
      <c r="G12" s="7">
        <v>0</v>
      </c>
      <c r="H12" s="7">
        <v>0</v>
      </c>
      <c r="I12" s="5"/>
    </row>
    <row r="13" spans="1:9" ht="35.1" customHeight="1">
      <c r="A13" s="21" t="s">
        <v>82</v>
      </c>
      <c r="B13" s="21" t="s">
        <v>83</v>
      </c>
      <c r="C13" s="21" t="s">
        <v>82</v>
      </c>
      <c r="D13" s="21"/>
      <c r="E13" s="21" t="s">
        <v>84</v>
      </c>
      <c r="F13" s="21" t="s">
        <v>85</v>
      </c>
      <c r="G13" s="22" t="s">
        <v>86</v>
      </c>
      <c r="H13" s="22" t="s">
        <v>87</v>
      </c>
      <c r="I13" s="16"/>
    </row>
    <row r="14" spans="1:9" ht="35.1" customHeight="1">
      <c r="A14" s="21"/>
      <c r="B14" s="21"/>
      <c r="C14" s="21"/>
      <c r="D14" s="21"/>
      <c r="E14" s="21"/>
      <c r="F14" s="21"/>
      <c r="G14" s="23"/>
      <c r="H14" s="23"/>
      <c r="I14" s="16"/>
    </row>
    <row r="15" spans="1:9" ht="35.1" customHeight="1">
      <c r="A15" s="21"/>
      <c r="B15" s="21" t="s">
        <v>88</v>
      </c>
      <c r="C15" s="21" t="s">
        <v>89</v>
      </c>
      <c r="D15" s="21"/>
      <c r="E15" s="9" t="s">
        <v>392</v>
      </c>
      <c r="F15" s="9" t="s">
        <v>347</v>
      </c>
      <c r="G15" s="9" t="s">
        <v>395</v>
      </c>
      <c r="H15" s="9" t="s">
        <v>90</v>
      </c>
      <c r="I15" s="5"/>
    </row>
    <row r="16" spans="1:9" ht="35.1" customHeight="1">
      <c r="A16" s="21"/>
      <c r="B16" s="21"/>
      <c r="C16" s="21" t="s">
        <v>91</v>
      </c>
      <c r="D16" s="21"/>
      <c r="E16" s="9" t="s">
        <v>393</v>
      </c>
      <c r="F16" s="10">
        <v>1</v>
      </c>
      <c r="G16" s="10">
        <v>1</v>
      </c>
      <c r="H16" s="9" t="s">
        <v>90</v>
      </c>
      <c r="I16" s="5"/>
    </row>
    <row r="17" spans="1:9" ht="35.1" customHeight="1">
      <c r="A17" s="21"/>
      <c r="B17" s="21"/>
      <c r="C17" s="21" t="s">
        <v>92</v>
      </c>
      <c r="D17" s="21"/>
      <c r="E17" s="9" t="s">
        <v>394</v>
      </c>
      <c r="F17" s="10">
        <v>1</v>
      </c>
      <c r="G17" s="10">
        <v>1</v>
      </c>
      <c r="H17" s="9" t="s">
        <v>90</v>
      </c>
      <c r="I17" s="5"/>
    </row>
    <row r="18" spans="1:9" ht="35.1" customHeight="1">
      <c r="A18" s="21"/>
      <c r="B18" s="21"/>
      <c r="C18" s="24" t="s">
        <v>93</v>
      </c>
      <c r="D18" s="24"/>
      <c r="E18" s="9" t="s">
        <v>389</v>
      </c>
      <c r="F18" s="11" t="s">
        <v>396</v>
      </c>
      <c r="G18" s="11" t="s">
        <v>396</v>
      </c>
      <c r="H18" s="9" t="s">
        <v>90</v>
      </c>
      <c r="I18" s="5"/>
    </row>
    <row r="19" spans="1:9" ht="35.1" customHeight="1">
      <c r="A19" s="21"/>
      <c r="B19" s="21" t="s">
        <v>94</v>
      </c>
      <c r="C19" s="21" t="s">
        <v>95</v>
      </c>
      <c r="D19" s="21"/>
      <c r="E19" s="9" t="s">
        <v>397</v>
      </c>
      <c r="F19" s="10" t="s">
        <v>398</v>
      </c>
      <c r="G19" s="10">
        <v>0.98</v>
      </c>
      <c r="H19" s="9" t="s">
        <v>90</v>
      </c>
      <c r="I19" s="5"/>
    </row>
    <row r="20" spans="1:9" ht="35.1" customHeight="1">
      <c r="A20" s="21"/>
      <c r="B20" s="21"/>
      <c r="C20" s="21" t="s">
        <v>96</v>
      </c>
      <c r="D20" s="21"/>
      <c r="E20" s="9" t="s">
        <v>97</v>
      </c>
      <c r="F20" s="9" t="s">
        <v>97</v>
      </c>
      <c r="G20" s="9" t="s">
        <v>97</v>
      </c>
      <c r="H20" s="9" t="s">
        <v>97</v>
      </c>
      <c r="I20" s="5"/>
    </row>
    <row r="21" spans="1:9" ht="35.1" customHeight="1">
      <c r="A21" s="21"/>
      <c r="B21" s="21"/>
      <c r="C21" s="21" t="s">
        <v>98</v>
      </c>
      <c r="D21" s="21"/>
      <c r="E21" s="9" t="s">
        <v>97</v>
      </c>
      <c r="F21" s="9" t="s">
        <v>97</v>
      </c>
      <c r="G21" s="9" t="s">
        <v>97</v>
      </c>
      <c r="H21" s="9" t="s">
        <v>97</v>
      </c>
      <c r="I21" s="5"/>
    </row>
    <row r="22" spans="1:9" ht="35.1" customHeight="1">
      <c r="A22" s="21"/>
      <c r="B22" s="21"/>
      <c r="C22" s="21" t="s">
        <v>99</v>
      </c>
      <c r="D22" s="21"/>
      <c r="E22" s="9" t="s">
        <v>338</v>
      </c>
      <c r="F22" s="9" t="s">
        <v>100</v>
      </c>
      <c r="G22" s="10">
        <v>0.96</v>
      </c>
      <c r="H22" s="9" t="s">
        <v>90</v>
      </c>
      <c r="I22" s="5"/>
    </row>
    <row r="23" spans="1:9" ht="35.1" customHeight="1">
      <c r="A23" s="12" t="s">
        <v>135</v>
      </c>
    </row>
  </sheetData>
  <mergeCells count="40">
    <mergeCell ref="F13:F14"/>
    <mergeCell ref="G13:G14"/>
    <mergeCell ref="H13:H14"/>
    <mergeCell ref="I13:I14"/>
    <mergeCell ref="A12:B12"/>
    <mergeCell ref="C12:E12"/>
    <mergeCell ref="A13:A22"/>
    <mergeCell ref="B13:B14"/>
    <mergeCell ref="C13:D14"/>
    <mergeCell ref="E13:E14"/>
    <mergeCell ref="B19:B22"/>
    <mergeCell ref="C19:D19"/>
    <mergeCell ref="C20:D20"/>
    <mergeCell ref="C21:D21"/>
    <mergeCell ref="B15:B18"/>
    <mergeCell ref="C15:D15"/>
    <mergeCell ref="C16:D16"/>
    <mergeCell ref="C17:D17"/>
    <mergeCell ref="C18:D18"/>
    <mergeCell ref="C22:D22"/>
    <mergeCell ref="A9:B9"/>
    <mergeCell ref="C9:E9"/>
    <mergeCell ref="A10:B10"/>
    <mergeCell ref="C10:E10"/>
    <mergeCell ref="A11:B11"/>
    <mergeCell ref="C11:E11"/>
    <mergeCell ref="I7:I8"/>
    <mergeCell ref="A2:H2"/>
    <mergeCell ref="I2:I4"/>
    <mergeCell ref="A3:H3"/>
    <mergeCell ref="A4:H4"/>
    <mergeCell ref="A5:H5"/>
    <mergeCell ref="B6:C6"/>
    <mergeCell ref="D6:F6"/>
    <mergeCell ref="G6:H6"/>
    <mergeCell ref="A7:B8"/>
    <mergeCell ref="C7:E8"/>
    <mergeCell ref="F7:F8"/>
    <mergeCell ref="G7:G8"/>
    <mergeCell ref="H7:H8"/>
  </mergeCells>
  <phoneticPr fontId="2" type="noConversion"/>
  <pageMargins left="0.7" right="0.7" top="0.75" bottom="0.75" header="0.3" footer="0.3"/>
  <pageSetup paperSize="9" scale="79" orientation="portrait" r:id="rId1"/>
  <colBreaks count="1" manualBreakCount="1">
    <brk id="8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CA3A6-5AD2-4E35-98A4-6C7267FC4C3B}">
  <dimension ref="A1:I40"/>
  <sheetViews>
    <sheetView view="pageBreakPreview" topLeftCell="A3" zoomScale="60" zoomScaleNormal="100" workbookViewId="0">
      <selection activeCell="L27" sqref="L27"/>
    </sheetView>
  </sheetViews>
  <sheetFormatPr defaultColWidth="11" defaultRowHeight="35.1" customHeight="1"/>
  <cols>
    <col min="1" max="4" width="11" style="4"/>
    <col min="5" max="5" width="23" style="4" customWidth="1"/>
    <col min="6" max="6" width="11" style="4"/>
    <col min="7" max="7" width="11.875" style="4" customWidth="1"/>
    <col min="8" max="8" width="13.5" style="4" customWidth="1"/>
    <col min="9" max="16384" width="11" style="4"/>
  </cols>
  <sheetData>
    <row r="1" spans="1:9" ht="35.1" customHeight="1">
      <c r="A1" s="3" t="s">
        <v>160</v>
      </c>
    </row>
    <row r="2" spans="1:9" ht="27.95" customHeight="1">
      <c r="A2" s="17" t="s">
        <v>68</v>
      </c>
      <c r="B2" s="17"/>
      <c r="C2" s="17"/>
      <c r="D2" s="17"/>
      <c r="E2" s="17"/>
      <c r="F2" s="17"/>
      <c r="G2" s="17"/>
      <c r="H2" s="17"/>
      <c r="I2" s="16"/>
    </row>
    <row r="3" spans="1:9" ht="15" customHeight="1">
      <c r="A3" s="18"/>
      <c r="B3" s="18"/>
      <c r="C3" s="18"/>
      <c r="D3" s="18"/>
      <c r="E3" s="18"/>
      <c r="F3" s="18"/>
      <c r="G3" s="18"/>
      <c r="H3" s="18"/>
      <c r="I3" s="16"/>
    </row>
    <row r="4" spans="1:9" ht="24" customHeight="1">
      <c r="A4" s="19" t="s">
        <v>69</v>
      </c>
      <c r="B4" s="19"/>
      <c r="C4" s="19"/>
      <c r="D4" s="19"/>
      <c r="E4" s="19"/>
      <c r="F4" s="19"/>
      <c r="G4" s="19"/>
      <c r="H4" s="19"/>
      <c r="I4" s="16"/>
    </row>
    <row r="5" spans="1:9" ht="23.1" customHeight="1">
      <c r="A5" s="20" t="s">
        <v>101</v>
      </c>
      <c r="B5" s="20"/>
      <c r="C5" s="20"/>
      <c r="D5" s="20"/>
      <c r="E5" s="20"/>
      <c r="F5" s="20"/>
      <c r="G5" s="20"/>
      <c r="H5" s="20"/>
      <c r="I5" s="5"/>
    </row>
    <row r="6" spans="1:9" ht="35.1" customHeight="1">
      <c r="A6" s="6" t="s">
        <v>70</v>
      </c>
      <c r="B6" s="21" t="str">
        <f>VLOOKUP(A1,汇总表!B1:D32,3,FALSE)</f>
        <v>预算备用金</v>
      </c>
      <c r="C6" s="21"/>
      <c r="D6" s="21" t="s">
        <v>71</v>
      </c>
      <c r="E6" s="21"/>
      <c r="F6" s="21"/>
      <c r="G6" s="21" t="s">
        <v>72</v>
      </c>
      <c r="H6" s="21"/>
      <c r="I6" s="5"/>
    </row>
    <row r="7" spans="1:9" ht="35.1" customHeight="1">
      <c r="A7" s="21" t="s">
        <v>73</v>
      </c>
      <c r="B7" s="21"/>
      <c r="C7" s="21" t="s">
        <v>74</v>
      </c>
      <c r="D7" s="21"/>
      <c r="E7" s="21"/>
      <c r="F7" s="21" t="s">
        <v>75</v>
      </c>
      <c r="G7" s="22" t="s">
        <v>76</v>
      </c>
      <c r="H7" s="21" t="s">
        <v>77</v>
      </c>
      <c r="I7" s="16"/>
    </row>
    <row r="8" spans="1:9" ht="35.1" customHeight="1">
      <c r="A8" s="21"/>
      <c r="B8" s="21"/>
      <c r="C8" s="21"/>
      <c r="D8" s="21"/>
      <c r="E8" s="21"/>
      <c r="F8" s="21"/>
      <c r="G8" s="23"/>
      <c r="H8" s="21"/>
      <c r="I8" s="16"/>
    </row>
    <row r="9" spans="1:9" ht="35.1" customHeight="1">
      <c r="A9" s="24" t="s">
        <v>78</v>
      </c>
      <c r="B9" s="24"/>
      <c r="C9" s="25">
        <f>VLOOKUP(B6,汇总表!D1:K32,6,FALSE)</f>
        <v>33.884999999999998</v>
      </c>
      <c r="D9" s="25"/>
      <c r="E9" s="25"/>
      <c r="F9" s="7">
        <f>C9</f>
        <v>33.884999999999998</v>
      </c>
      <c r="G9" s="7">
        <v>0</v>
      </c>
      <c r="H9" s="7">
        <v>0</v>
      </c>
      <c r="I9" s="5"/>
    </row>
    <row r="10" spans="1:9" ht="35.1" customHeight="1">
      <c r="A10" s="24" t="s">
        <v>79</v>
      </c>
      <c r="B10" s="24"/>
      <c r="C10" s="25">
        <f>VLOOKUP(B6,汇总表!D1:K32,7,FALSE)</f>
        <v>33.884972999999995</v>
      </c>
      <c r="D10" s="25"/>
      <c r="E10" s="25"/>
      <c r="F10" s="7">
        <f>C10</f>
        <v>33.884972999999995</v>
      </c>
      <c r="G10" s="7">
        <v>0</v>
      </c>
      <c r="H10" s="7">
        <v>0</v>
      </c>
      <c r="I10" s="5"/>
    </row>
    <row r="11" spans="1:9" ht="35.1" customHeight="1">
      <c r="A11" s="24" t="s">
        <v>80</v>
      </c>
      <c r="B11" s="24"/>
      <c r="C11" s="25">
        <f>VLOOKUP(B6,汇总表!D1:K32,8,FALSE)</f>
        <v>33.884972999999995</v>
      </c>
      <c r="D11" s="25"/>
      <c r="E11" s="25"/>
      <c r="F11" s="7">
        <f>C11</f>
        <v>33.884972999999995</v>
      </c>
      <c r="G11" s="7">
        <v>0</v>
      </c>
      <c r="H11" s="7">
        <v>0</v>
      </c>
      <c r="I11" s="5"/>
    </row>
    <row r="12" spans="1:9" ht="35.1" customHeight="1">
      <c r="A12" s="24" t="s">
        <v>81</v>
      </c>
      <c r="B12" s="24"/>
      <c r="C12" s="26">
        <f>C11/C10</f>
        <v>1</v>
      </c>
      <c r="D12" s="26"/>
      <c r="E12" s="26"/>
      <c r="F12" s="8">
        <f>C12</f>
        <v>1</v>
      </c>
      <c r="G12" s="7">
        <v>0</v>
      </c>
      <c r="H12" s="7">
        <v>0</v>
      </c>
      <c r="I12" s="5"/>
    </row>
    <row r="13" spans="1:9" ht="35.1" customHeight="1">
      <c r="A13" s="21" t="s">
        <v>82</v>
      </c>
      <c r="B13" s="21" t="s">
        <v>83</v>
      </c>
      <c r="C13" s="21" t="s">
        <v>82</v>
      </c>
      <c r="D13" s="21"/>
      <c r="E13" s="21" t="s">
        <v>84</v>
      </c>
      <c r="F13" s="21" t="s">
        <v>85</v>
      </c>
      <c r="G13" s="22" t="s">
        <v>86</v>
      </c>
      <c r="H13" s="22" t="s">
        <v>87</v>
      </c>
      <c r="I13" s="16"/>
    </row>
    <row r="14" spans="1:9" ht="35.1" customHeight="1">
      <c r="A14" s="21"/>
      <c r="B14" s="21"/>
      <c r="C14" s="21"/>
      <c r="D14" s="21"/>
      <c r="E14" s="21"/>
      <c r="F14" s="21"/>
      <c r="G14" s="23"/>
      <c r="H14" s="23"/>
      <c r="I14" s="16"/>
    </row>
    <row r="15" spans="1:9" ht="35.1" customHeight="1">
      <c r="A15" s="21"/>
      <c r="B15" s="21" t="s">
        <v>88</v>
      </c>
      <c r="C15" s="21" t="s">
        <v>89</v>
      </c>
      <c r="D15" s="21"/>
      <c r="E15" s="9" t="s">
        <v>298</v>
      </c>
      <c r="F15" s="9" t="s">
        <v>299</v>
      </c>
      <c r="G15" s="9" t="s">
        <v>299</v>
      </c>
      <c r="H15" s="9" t="s">
        <v>90</v>
      </c>
      <c r="I15" s="5"/>
    </row>
    <row r="16" spans="1:9" ht="35.1" customHeight="1">
      <c r="A16" s="21"/>
      <c r="B16" s="21"/>
      <c r="C16" s="27" t="s">
        <v>91</v>
      </c>
      <c r="D16" s="28"/>
      <c r="E16" s="9" t="s">
        <v>300</v>
      </c>
      <c r="F16" s="10">
        <v>0.98</v>
      </c>
      <c r="G16" s="10">
        <v>0.98</v>
      </c>
      <c r="H16" s="9" t="s">
        <v>90</v>
      </c>
      <c r="I16" s="5"/>
    </row>
    <row r="17" spans="1:9" ht="35.1" customHeight="1">
      <c r="A17" s="21"/>
      <c r="B17" s="21"/>
      <c r="C17" s="31"/>
      <c r="D17" s="32"/>
      <c r="E17" s="9" t="s">
        <v>301</v>
      </c>
      <c r="F17" s="10">
        <v>1</v>
      </c>
      <c r="G17" s="10">
        <v>1</v>
      </c>
      <c r="H17" s="9" t="s">
        <v>90</v>
      </c>
      <c r="I17" s="5"/>
    </row>
    <row r="18" spans="1:9" ht="35.1" customHeight="1">
      <c r="A18" s="21"/>
      <c r="B18" s="21"/>
      <c r="C18" s="29"/>
      <c r="D18" s="30"/>
      <c r="E18" s="9" t="s">
        <v>302</v>
      </c>
      <c r="F18" s="10">
        <v>1</v>
      </c>
      <c r="G18" s="10">
        <v>1</v>
      </c>
      <c r="H18" s="9" t="s">
        <v>90</v>
      </c>
      <c r="I18" s="5"/>
    </row>
    <row r="19" spans="1:9" ht="35.1" customHeight="1">
      <c r="A19" s="21"/>
      <c r="B19" s="21"/>
      <c r="C19" s="27" t="s">
        <v>92</v>
      </c>
      <c r="D19" s="28"/>
      <c r="E19" s="9" t="s">
        <v>303</v>
      </c>
      <c r="F19" s="9" t="s">
        <v>171</v>
      </c>
      <c r="G19" s="10">
        <v>1</v>
      </c>
      <c r="H19" s="9" t="s">
        <v>90</v>
      </c>
      <c r="I19" s="5"/>
    </row>
    <row r="20" spans="1:9" ht="35.1" customHeight="1">
      <c r="A20" s="21"/>
      <c r="B20" s="21"/>
      <c r="C20" s="29"/>
      <c r="D20" s="30"/>
      <c r="E20" s="9" t="s">
        <v>304</v>
      </c>
      <c r="F20" s="9" t="s">
        <v>305</v>
      </c>
      <c r="G20" s="10">
        <v>1</v>
      </c>
      <c r="H20" s="9" t="s">
        <v>90</v>
      </c>
      <c r="I20" s="5"/>
    </row>
    <row r="21" spans="1:9" ht="35.1" customHeight="1">
      <c r="A21" s="21"/>
      <c r="B21" s="21"/>
      <c r="C21" s="24" t="s">
        <v>93</v>
      </c>
      <c r="D21" s="24"/>
      <c r="E21" s="9" t="s">
        <v>295</v>
      </c>
      <c r="F21" s="11" t="s">
        <v>309</v>
      </c>
      <c r="G21" s="11" t="s">
        <v>308</v>
      </c>
      <c r="H21" s="9" t="s">
        <v>90</v>
      </c>
      <c r="I21" s="5"/>
    </row>
    <row r="22" spans="1:9" ht="35.1" customHeight="1">
      <c r="A22" s="21"/>
      <c r="B22" s="21" t="s">
        <v>94</v>
      </c>
      <c r="C22" s="21" t="s">
        <v>95</v>
      </c>
      <c r="D22" s="21"/>
      <c r="E22" s="9" t="s">
        <v>255</v>
      </c>
      <c r="F22" s="9" t="s">
        <v>173</v>
      </c>
      <c r="G22" s="10">
        <v>0.98</v>
      </c>
      <c r="H22" s="9" t="s">
        <v>90</v>
      </c>
      <c r="I22" s="5"/>
    </row>
    <row r="23" spans="1:9" ht="35.1" customHeight="1">
      <c r="A23" s="21"/>
      <c r="B23" s="21"/>
      <c r="C23" s="21" t="s">
        <v>96</v>
      </c>
      <c r="D23" s="21"/>
      <c r="E23" s="9" t="s">
        <v>97</v>
      </c>
      <c r="F23" s="9" t="s">
        <v>97</v>
      </c>
      <c r="G23" s="9" t="s">
        <v>97</v>
      </c>
      <c r="H23" s="9" t="s">
        <v>97</v>
      </c>
      <c r="I23" s="5"/>
    </row>
    <row r="24" spans="1:9" ht="35.1" customHeight="1">
      <c r="A24" s="21"/>
      <c r="B24" s="21"/>
      <c r="C24" s="21" t="s">
        <v>98</v>
      </c>
      <c r="D24" s="21"/>
      <c r="E24" s="9" t="s">
        <v>97</v>
      </c>
      <c r="F24" s="9" t="s">
        <v>97</v>
      </c>
      <c r="G24" s="9" t="s">
        <v>97</v>
      </c>
      <c r="H24" s="9" t="s">
        <v>97</v>
      </c>
      <c r="I24" s="5"/>
    </row>
    <row r="25" spans="1:9" ht="35.1" customHeight="1">
      <c r="A25" s="21"/>
      <c r="B25" s="21"/>
      <c r="C25" s="27" t="s">
        <v>99</v>
      </c>
      <c r="D25" s="28"/>
      <c r="E25" s="9" t="s">
        <v>306</v>
      </c>
      <c r="F25" s="9">
        <v>0</v>
      </c>
      <c r="G25" s="9">
        <v>0</v>
      </c>
      <c r="H25" s="9" t="s">
        <v>90</v>
      </c>
      <c r="I25" s="5"/>
    </row>
    <row r="26" spans="1:9" ht="35.1" customHeight="1">
      <c r="A26" s="21"/>
      <c r="B26" s="21"/>
      <c r="C26" s="29"/>
      <c r="D26" s="30"/>
      <c r="E26" s="9" t="s">
        <v>307</v>
      </c>
      <c r="F26" s="9" t="s">
        <v>169</v>
      </c>
      <c r="G26" s="10">
        <v>0.98</v>
      </c>
      <c r="H26" s="9" t="s">
        <v>90</v>
      </c>
      <c r="I26" s="5"/>
    </row>
    <row r="27" spans="1:9" ht="35.1" customHeight="1">
      <c r="A27" s="12" t="s">
        <v>135</v>
      </c>
    </row>
    <row r="29" spans="1:9" ht="35.1" customHeight="1">
      <c r="B29" s="13"/>
      <c r="C29" s="13"/>
      <c r="D29" s="13"/>
      <c r="E29" s="13"/>
    </row>
    <row r="30" spans="1:9" ht="35.1" customHeight="1">
      <c r="B30" s="13"/>
      <c r="C30" s="13"/>
      <c r="D30" s="13"/>
      <c r="E30" s="14"/>
    </row>
    <row r="31" spans="1:9" ht="35.1" customHeight="1">
      <c r="B31" s="13"/>
      <c r="C31" s="13"/>
      <c r="D31" s="13"/>
      <c r="E31" s="14"/>
    </row>
    <row r="32" spans="1:9" ht="35.1" customHeight="1">
      <c r="B32" s="13"/>
      <c r="C32" s="13"/>
      <c r="D32" s="13"/>
      <c r="E32" s="14"/>
    </row>
    <row r="33" spans="2:5" ht="35.1" customHeight="1">
      <c r="B33" s="13"/>
      <c r="C33" s="13"/>
      <c r="D33" s="13"/>
      <c r="E33" s="13"/>
    </row>
    <row r="34" spans="2:5" ht="35.1" customHeight="1">
      <c r="B34" s="13"/>
      <c r="C34" s="13"/>
      <c r="D34" s="13"/>
      <c r="E34" s="13"/>
    </row>
    <row r="35" spans="2:5" ht="35.1" customHeight="1">
      <c r="B35" s="13"/>
      <c r="C35" s="13"/>
      <c r="D35" s="13"/>
      <c r="E35" s="13"/>
    </row>
    <row r="36" spans="2:5" ht="35.1" customHeight="1">
      <c r="B36" s="13"/>
      <c r="C36" s="13"/>
      <c r="D36" s="13"/>
      <c r="E36" s="13"/>
    </row>
    <row r="37" spans="2:5" ht="35.1" customHeight="1">
      <c r="B37" s="13"/>
      <c r="C37" s="13"/>
      <c r="D37" s="13"/>
      <c r="E37" s="13"/>
    </row>
    <row r="38" spans="2:5" ht="35.1" customHeight="1">
      <c r="B38" s="13"/>
      <c r="C38" s="13"/>
      <c r="D38" s="13"/>
      <c r="E38" s="13"/>
    </row>
    <row r="39" spans="2:5" ht="35.1" customHeight="1">
      <c r="B39" s="13"/>
      <c r="C39" s="13"/>
      <c r="D39" s="13"/>
      <c r="E39" s="13"/>
    </row>
    <row r="40" spans="2:5" ht="35.1" customHeight="1">
      <c r="B40" s="13"/>
      <c r="C40" s="13"/>
      <c r="D40" s="13"/>
      <c r="E40" s="13"/>
    </row>
  </sheetData>
  <mergeCells count="40">
    <mergeCell ref="F13:F14"/>
    <mergeCell ref="G13:G14"/>
    <mergeCell ref="H13:H14"/>
    <mergeCell ref="I13:I14"/>
    <mergeCell ref="A12:B12"/>
    <mergeCell ref="C12:E12"/>
    <mergeCell ref="A13:A26"/>
    <mergeCell ref="B13:B14"/>
    <mergeCell ref="C13:D14"/>
    <mergeCell ref="E13:E14"/>
    <mergeCell ref="B22:B26"/>
    <mergeCell ref="C22:D22"/>
    <mergeCell ref="C23:D23"/>
    <mergeCell ref="C24:D24"/>
    <mergeCell ref="C19:D20"/>
    <mergeCell ref="C16:D18"/>
    <mergeCell ref="C25:D26"/>
    <mergeCell ref="B15:B21"/>
    <mergeCell ref="C15:D15"/>
    <mergeCell ref="C21:D21"/>
    <mergeCell ref="A9:B9"/>
    <mergeCell ref="C9:E9"/>
    <mergeCell ref="A10:B10"/>
    <mergeCell ref="C10:E10"/>
    <mergeCell ref="A11:B11"/>
    <mergeCell ref="C11:E11"/>
    <mergeCell ref="I7:I8"/>
    <mergeCell ref="A2:H2"/>
    <mergeCell ref="I2:I4"/>
    <mergeCell ref="A3:H3"/>
    <mergeCell ref="A4:H4"/>
    <mergeCell ref="A5:H5"/>
    <mergeCell ref="B6:C6"/>
    <mergeCell ref="D6:F6"/>
    <mergeCell ref="G6:H6"/>
    <mergeCell ref="A7:B8"/>
    <mergeCell ref="C7:E8"/>
    <mergeCell ref="F7:F8"/>
    <mergeCell ref="G7:G8"/>
    <mergeCell ref="H7:H8"/>
  </mergeCells>
  <phoneticPr fontId="2" type="noConversion"/>
  <pageMargins left="0.7" right="0.7" top="0.75" bottom="0.75" header="0.3" footer="0.3"/>
  <pageSetup paperSize="9" scale="79" orientation="portrait" r:id="rId1"/>
  <colBreaks count="1" manualBreakCount="1">
    <brk id="8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CA0BD-9B1C-4B8B-B38E-EF7F5ED32BE8}">
  <dimension ref="A1:I23"/>
  <sheetViews>
    <sheetView view="pageBreakPreview" zoomScale="60" zoomScaleNormal="100" workbookViewId="0">
      <selection activeCell="I13" sqref="I13:I14"/>
    </sheetView>
  </sheetViews>
  <sheetFormatPr defaultColWidth="11" defaultRowHeight="35.1" customHeight="1"/>
  <cols>
    <col min="1" max="4" width="11" style="4"/>
    <col min="5" max="5" width="23" style="4" customWidth="1"/>
    <col min="6" max="6" width="11" style="4"/>
    <col min="7" max="7" width="11.875" style="4" customWidth="1"/>
    <col min="8" max="8" width="13.5" style="4" customWidth="1"/>
    <col min="9" max="16384" width="11" style="4"/>
  </cols>
  <sheetData>
    <row r="1" spans="1:9" ht="35.1" customHeight="1">
      <c r="A1" s="3" t="s">
        <v>161</v>
      </c>
    </row>
    <row r="2" spans="1:9" ht="27.95" customHeight="1">
      <c r="A2" s="17" t="s">
        <v>68</v>
      </c>
      <c r="B2" s="17"/>
      <c r="C2" s="17"/>
      <c r="D2" s="17"/>
      <c r="E2" s="17"/>
      <c r="F2" s="17"/>
      <c r="G2" s="17"/>
      <c r="H2" s="17"/>
      <c r="I2" s="16"/>
    </row>
    <row r="3" spans="1:9" ht="15" customHeight="1">
      <c r="A3" s="18"/>
      <c r="B3" s="18"/>
      <c r="C3" s="18"/>
      <c r="D3" s="18"/>
      <c r="E3" s="18"/>
      <c r="F3" s="18"/>
      <c r="G3" s="18"/>
      <c r="H3" s="18"/>
      <c r="I3" s="16"/>
    </row>
    <row r="4" spans="1:9" ht="24" customHeight="1">
      <c r="A4" s="19" t="s">
        <v>69</v>
      </c>
      <c r="B4" s="19"/>
      <c r="C4" s="19"/>
      <c r="D4" s="19"/>
      <c r="E4" s="19"/>
      <c r="F4" s="19"/>
      <c r="G4" s="19"/>
      <c r="H4" s="19"/>
      <c r="I4" s="16"/>
    </row>
    <row r="5" spans="1:9" ht="23.1" customHeight="1">
      <c r="A5" s="20" t="s">
        <v>101</v>
      </c>
      <c r="B5" s="20"/>
      <c r="C5" s="20"/>
      <c r="D5" s="20"/>
      <c r="E5" s="20"/>
      <c r="F5" s="20"/>
      <c r="G5" s="20"/>
      <c r="H5" s="20"/>
      <c r="I5" s="5"/>
    </row>
    <row r="6" spans="1:9" ht="35.1" customHeight="1">
      <c r="A6" s="6" t="s">
        <v>70</v>
      </c>
      <c r="B6" s="21" t="str">
        <f>VLOOKUP(A1,汇总表!B1:D32,3,FALSE)</f>
        <v>名师工作室经费</v>
      </c>
      <c r="C6" s="21"/>
      <c r="D6" s="21" t="s">
        <v>71</v>
      </c>
      <c r="E6" s="21"/>
      <c r="F6" s="21"/>
      <c r="G6" s="21" t="s">
        <v>72</v>
      </c>
      <c r="H6" s="21"/>
      <c r="I6" s="5"/>
    </row>
    <row r="7" spans="1:9" ht="35.1" customHeight="1">
      <c r="A7" s="21" t="s">
        <v>73</v>
      </c>
      <c r="B7" s="21"/>
      <c r="C7" s="21" t="s">
        <v>74</v>
      </c>
      <c r="D7" s="21"/>
      <c r="E7" s="21"/>
      <c r="F7" s="21" t="s">
        <v>75</v>
      </c>
      <c r="G7" s="22" t="s">
        <v>76</v>
      </c>
      <c r="H7" s="21" t="s">
        <v>77</v>
      </c>
      <c r="I7" s="16"/>
    </row>
    <row r="8" spans="1:9" ht="35.1" customHeight="1">
      <c r="A8" s="21"/>
      <c r="B8" s="21"/>
      <c r="C8" s="21"/>
      <c r="D8" s="21"/>
      <c r="E8" s="21"/>
      <c r="F8" s="21"/>
      <c r="G8" s="23"/>
      <c r="H8" s="21"/>
      <c r="I8" s="16"/>
    </row>
    <row r="9" spans="1:9" ht="35.1" customHeight="1">
      <c r="A9" s="24" t="s">
        <v>78</v>
      </c>
      <c r="B9" s="24"/>
      <c r="C9" s="25">
        <f>VLOOKUP(B6,汇总表!D1:K32,6,FALSE)</f>
        <v>0</v>
      </c>
      <c r="D9" s="25"/>
      <c r="E9" s="25"/>
      <c r="F9" s="7">
        <f>C9</f>
        <v>0</v>
      </c>
      <c r="G9" s="7">
        <v>0</v>
      </c>
      <c r="H9" s="7">
        <v>0</v>
      </c>
      <c r="I9" s="5"/>
    </row>
    <row r="10" spans="1:9" ht="35.1" customHeight="1">
      <c r="A10" s="24" t="s">
        <v>79</v>
      </c>
      <c r="B10" s="24"/>
      <c r="C10" s="25">
        <f>VLOOKUP(B6,汇总表!D1:K32,7,FALSE)</f>
        <v>2.9975999999999998</v>
      </c>
      <c r="D10" s="25"/>
      <c r="E10" s="25"/>
      <c r="F10" s="7">
        <f>C10</f>
        <v>2.9975999999999998</v>
      </c>
      <c r="G10" s="7">
        <v>0</v>
      </c>
      <c r="H10" s="7">
        <v>0</v>
      </c>
      <c r="I10" s="5"/>
    </row>
    <row r="11" spans="1:9" ht="35.1" customHeight="1">
      <c r="A11" s="24" t="s">
        <v>80</v>
      </c>
      <c r="B11" s="24"/>
      <c r="C11" s="25">
        <f>VLOOKUP(B6,汇总表!D1:K32,8,FALSE)</f>
        <v>2.9975999999999998</v>
      </c>
      <c r="D11" s="25"/>
      <c r="E11" s="25"/>
      <c r="F11" s="7">
        <f>C11</f>
        <v>2.9975999999999998</v>
      </c>
      <c r="G11" s="7">
        <v>0</v>
      </c>
      <c r="H11" s="7">
        <v>0</v>
      </c>
      <c r="I11" s="5"/>
    </row>
    <row r="12" spans="1:9" ht="35.1" customHeight="1">
      <c r="A12" s="24" t="s">
        <v>81</v>
      </c>
      <c r="B12" s="24"/>
      <c r="C12" s="26">
        <f>C11/C10</f>
        <v>1</v>
      </c>
      <c r="D12" s="26"/>
      <c r="E12" s="26"/>
      <c r="F12" s="8">
        <f>C12</f>
        <v>1</v>
      </c>
      <c r="G12" s="7">
        <v>0</v>
      </c>
      <c r="H12" s="7">
        <v>0</v>
      </c>
      <c r="I12" s="5"/>
    </row>
    <row r="13" spans="1:9" ht="35.1" customHeight="1">
      <c r="A13" s="21" t="s">
        <v>82</v>
      </c>
      <c r="B13" s="21" t="s">
        <v>83</v>
      </c>
      <c r="C13" s="21" t="s">
        <v>82</v>
      </c>
      <c r="D13" s="21"/>
      <c r="E13" s="21" t="s">
        <v>84</v>
      </c>
      <c r="F13" s="21" t="s">
        <v>85</v>
      </c>
      <c r="G13" s="22" t="s">
        <v>86</v>
      </c>
      <c r="H13" s="22" t="s">
        <v>87</v>
      </c>
      <c r="I13" s="16"/>
    </row>
    <row r="14" spans="1:9" ht="35.1" customHeight="1">
      <c r="A14" s="21"/>
      <c r="B14" s="21"/>
      <c r="C14" s="21"/>
      <c r="D14" s="21"/>
      <c r="E14" s="21"/>
      <c r="F14" s="21"/>
      <c r="G14" s="23"/>
      <c r="H14" s="23"/>
      <c r="I14" s="16"/>
    </row>
    <row r="15" spans="1:9" ht="35.1" customHeight="1">
      <c r="A15" s="21"/>
      <c r="B15" s="21" t="s">
        <v>88</v>
      </c>
      <c r="C15" s="21" t="s">
        <v>89</v>
      </c>
      <c r="D15" s="21"/>
      <c r="E15" s="9" t="s">
        <v>399</v>
      </c>
      <c r="F15" s="9" t="s">
        <v>400</v>
      </c>
      <c r="G15" s="9" t="s">
        <v>400</v>
      </c>
      <c r="H15" s="9" t="s">
        <v>90</v>
      </c>
      <c r="I15" s="5"/>
    </row>
    <row r="16" spans="1:9" ht="35.1" customHeight="1">
      <c r="A16" s="21"/>
      <c r="B16" s="21"/>
      <c r="C16" s="21" t="s">
        <v>91</v>
      </c>
      <c r="D16" s="21"/>
      <c r="E16" s="9" t="s">
        <v>316</v>
      </c>
      <c r="F16" s="10">
        <v>1</v>
      </c>
      <c r="G16" s="10">
        <v>1</v>
      </c>
      <c r="H16" s="9" t="s">
        <v>90</v>
      </c>
      <c r="I16" s="5"/>
    </row>
    <row r="17" spans="1:9" ht="35.1" customHeight="1">
      <c r="A17" s="21"/>
      <c r="B17" s="21"/>
      <c r="C17" s="21" t="s">
        <v>92</v>
      </c>
      <c r="D17" s="21"/>
      <c r="E17" s="9" t="s">
        <v>401</v>
      </c>
      <c r="F17" s="10">
        <v>1</v>
      </c>
      <c r="G17" s="10">
        <v>1</v>
      </c>
      <c r="H17" s="9" t="s">
        <v>90</v>
      </c>
      <c r="I17" s="5"/>
    </row>
    <row r="18" spans="1:9" ht="35.1" customHeight="1">
      <c r="A18" s="21"/>
      <c r="B18" s="21"/>
      <c r="C18" s="24" t="s">
        <v>93</v>
      </c>
      <c r="D18" s="24"/>
      <c r="E18" s="9" t="s">
        <v>402</v>
      </c>
      <c r="F18" s="11" t="s">
        <v>188</v>
      </c>
      <c r="G18" s="11" t="s">
        <v>188</v>
      </c>
      <c r="H18" s="9" t="s">
        <v>90</v>
      </c>
      <c r="I18" s="5"/>
    </row>
    <row r="19" spans="1:9" ht="35.1" customHeight="1">
      <c r="A19" s="21"/>
      <c r="B19" s="21" t="s">
        <v>94</v>
      </c>
      <c r="C19" s="21" t="s">
        <v>95</v>
      </c>
      <c r="D19" s="21"/>
      <c r="E19" s="9" t="s">
        <v>403</v>
      </c>
      <c r="F19" s="10" t="s">
        <v>404</v>
      </c>
      <c r="G19" s="10">
        <v>0.98</v>
      </c>
      <c r="H19" s="9" t="s">
        <v>90</v>
      </c>
      <c r="I19" s="5"/>
    </row>
    <row r="20" spans="1:9" ht="35.1" customHeight="1">
      <c r="A20" s="21"/>
      <c r="B20" s="21"/>
      <c r="C20" s="21" t="s">
        <v>96</v>
      </c>
      <c r="D20" s="21"/>
      <c r="E20" s="9" t="s">
        <v>97</v>
      </c>
      <c r="F20" s="9" t="s">
        <v>97</v>
      </c>
      <c r="G20" s="9" t="s">
        <v>97</v>
      </c>
      <c r="H20" s="9" t="s">
        <v>97</v>
      </c>
      <c r="I20" s="5"/>
    </row>
    <row r="21" spans="1:9" ht="35.1" customHeight="1">
      <c r="A21" s="21"/>
      <c r="B21" s="21"/>
      <c r="C21" s="21" t="s">
        <v>98</v>
      </c>
      <c r="D21" s="21"/>
      <c r="E21" s="9" t="s">
        <v>97</v>
      </c>
      <c r="F21" s="9" t="s">
        <v>97</v>
      </c>
      <c r="G21" s="9" t="s">
        <v>97</v>
      </c>
      <c r="H21" s="9" t="s">
        <v>97</v>
      </c>
      <c r="I21" s="5"/>
    </row>
    <row r="22" spans="1:9" ht="35.1" customHeight="1">
      <c r="A22" s="21"/>
      <c r="B22" s="21"/>
      <c r="C22" s="21" t="s">
        <v>99</v>
      </c>
      <c r="D22" s="21"/>
      <c r="E22" s="9" t="s">
        <v>338</v>
      </c>
      <c r="F22" s="9" t="s">
        <v>100</v>
      </c>
      <c r="G22" s="10">
        <v>0.96</v>
      </c>
      <c r="H22" s="9" t="s">
        <v>90</v>
      </c>
      <c r="I22" s="5"/>
    </row>
    <row r="23" spans="1:9" ht="35.1" customHeight="1">
      <c r="A23" s="12" t="s">
        <v>135</v>
      </c>
    </row>
  </sheetData>
  <mergeCells count="40">
    <mergeCell ref="F13:F14"/>
    <mergeCell ref="G13:G14"/>
    <mergeCell ref="H13:H14"/>
    <mergeCell ref="I13:I14"/>
    <mergeCell ref="A12:B12"/>
    <mergeCell ref="C12:E12"/>
    <mergeCell ref="A13:A22"/>
    <mergeCell ref="B13:B14"/>
    <mergeCell ref="C13:D14"/>
    <mergeCell ref="E13:E14"/>
    <mergeCell ref="B19:B22"/>
    <mergeCell ref="C19:D19"/>
    <mergeCell ref="C20:D20"/>
    <mergeCell ref="C21:D21"/>
    <mergeCell ref="B15:B18"/>
    <mergeCell ref="C15:D15"/>
    <mergeCell ref="C16:D16"/>
    <mergeCell ref="C17:D17"/>
    <mergeCell ref="C18:D18"/>
    <mergeCell ref="C22:D22"/>
    <mergeCell ref="A9:B9"/>
    <mergeCell ref="C9:E9"/>
    <mergeCell ref="A10:B10"/>
    <mergeCell ref="C10:E10"/>
    <mergeCell ref="A11:B11"/>
    <mergeCell ref="C11:E11"/>
    <mergeCell ref="I7:I8"/>
    <mergeCell ref="A2:H2"/>
    <mergeCell ref="I2:I4"/>
    <mergeCell ref="A3:H3"/>
    <mergeCell ref="A4:H4"/>
    <mergeCell ref="A5:H5"/>
    <mergeCell ref="B6:C6"/>
    <mergeCell ref="D6:F6"/>
    <mergeCell ref="G6:H6"/>
    <mergeCell ref="A7:B8"/>
    <mergeCell ref="C7:E8"/>
    <mergeCell ref="F7:F8"/>
    <mergeCell ref="G7:G8"/>
    <mergeCell ref="H7:H8"/>
  </mergeCells>
  <phoneticPr fontId="2" type="noConversion"/>
  <pageMargins left="0.7" right="0.7" top="0.75" bottom="0.75" header="0.3" footer="0.3"/>
  <pageSetup paperSize="9" scale="79" orientation="portrait" r:id="rId1"/>
  <colBreaks count="1" manualBreakCount="1">
    <brk id="8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D3374-14BA-4A42-9000-DA350D5F69BF}">
  <dimension ref="A1:I32"/>
  <sheetViews>
    <sheetView view="pageBreakPreview" zoomScale="60" zoomScaleNormal="100" workbookViewId="0">
      <selection activeCell="I13" sqref="I13:I14"/>
    </sheetView>
  </sheetViews>
  <sheetFormatPr defaultColWidth="11" defaultRowHeight="35.1" customHeight="1"/>
  <cols>
    <col min="1" max="4" width="11" style="4"/>
    <col min="5" max="5" width="23" style="4" customWidth="1"/>
    <col min="6" max="6" width="11" style="4"/>
    <col min="7" max="7" width="11.875" style="4" customWidth="1"/>
    <col min="8" max="8" width="13.5" style="4" customWidth="1"/>
    <col min="9" max="16384" width="11" style="4"/>
  </cols>
  <sheetData>
    <row r="1" spans="1:9" ht="35.1" customHeight="1">
      <c r="A1" s="3" t="s">
        <v>162</v>
      </c>
    </row>
    <row r="2" spans="1:9" ht="27.95" customHeight="1">
      <c r="A2" s="17" t="s">
        <v>68</v>
      </c>
      <c r="B2" s="17"/>
      <c r="C2" s="17"/>
      <c r="D2" s="17"/>
      <c r="E2" s="17"/>
      <c r="F2" s="17"/>
      <c r="G2" s="17"/>
      <c r="H2" s="17"/>
      <c r="I2" s="16"/>
    </row>
    <row r="3" spans="1:9" ht="15" customHeight="1">
      <c r="A3" s="18"/>
      <c r="B3" s="18"/>
      <c r="C3" s="18"/>
      <c r="D3" s="18"/>
      <c r="E3" s="18"/>
      <c r="F3" s="18"/>
      <c r="G3" s="18"/>
      <c r="H3" s="18"/>
      <c r="I3" s="16"/>
    </row>
    <row r="4" spans="1:9" ht="24" customHeight="1">
      <c r="A4" s="19" t="s">
        <v>69</v>
      </c>
      <c r="B4" s="19"/>
      <c r="C4" s="19"/>
      <c r="D4" s="19"/>
      <c r="E4" s="19"/>
      <c r="F4" s="19"/>
      <c r="G4" s="19"/>
      <c r="H4" s="19"/>
      <c r="I4" s="16"/>
    </row>
    <row r="5" spans="1:9" ht="23.1" customHeight="1">
      <c r="A5" s="20" t="s">
        <v>101</v>
      </c>
      <c r="B5" s="20"/>
      <c r="C5" s="20"/>
      <c r="D5" s="20"/>
      <c r="E5" s="20"/>
      <c r="F5" s="20"/>
      <c r="G5" s="20"/>
      <c r="H5" s="20"/>
      <c r="I5" s="5"/>
    </row>
    <row r="6" spans="1:9" ht="35.1" customHeight="1">
      <c r="A6" s="6" t="s">
        <v>70</v>
      </c>
      <c r="B6" s="21" t="str">
        <f>VLOOKUP(A1,汇总表!B1:D32,3,FALSE)</f>
        <v>校园修缮</v>
      </c>
      <c r="C6" s="21"/>
      <c r="D6" s="21" t="s">
        <v>71</v>
      </c>
      <c r="E6" s="21"/>
      <c r="F6" s="21"/>
      <c r="G6" s="21" t="s">
        <v>72</v>
      </c>
      <c r="H6" s="21"/>
      <c r="I6" s="5"/>
    </row>
    <row r="7" spans="1:9" ht="35.1" customHeight="1">
      <c r="A7" s="21" t="s">
        <v>73</v>
      </c>
      <c r="B7" s="21"/>
      <c r="C7" s="21" t="s">
        <v>74</v>
      </c>
      <c r="D7" s="21"/>
      <c r="E7" s="21"/>
      <c r="F7" s="21" t="s">
        <v>75</v>
      </c>
      <c r="G7" s="22" t="s">
        <v>76</v>
      </c>
      <c r="H7" s="21" t="s">
        <v>77</v>
      </c>
      <c r="I7" s="16"/>
    </row>
    <row r="8" spans="1:9" ht="35.1" customHeight="1">
      <c r="A8" s="21"/>
      <c r="B8" s="21"/>
      <c r="C8" s="21"/>
      <c r="D8" s="21"/>
      <c r="E8" s="21"/>
      <c r="F8" s="21"/>
      <c r="G8" s="23"/>
      <c r="H8" s="21"/>
      <c r="I8" s="16"/>
    </row>
    <row r="9" spans="1:9" ht="35.1" customHeight="1">
      <c r="A9" s="24" t="s">
        <v>78</v>
      </c>
      <c r="B9" s="24"/>
      <c r="C9" s="25">
        <f>VLOOKUP(B6,汇总表!D1:K32,6,FALSE)</f>
        <v>248.42500000000001</v>
      </c>
      <c r="D9" s="25"/>
      <c r="E9" s="25"/>
      <c r="F9" s="7">
        <f>C9</f>
        <v>248.42500000000001</v>
      </c>
      <c r="G9" s="7">
        <v>0</v>
      </c>
      <c r="H9" s="7">
        <v>0</v>
      </c>
      <c r="I9" s="5"/>
    </row>
    <row r="10" spans="1:9" ht="35.1" customHeight="1">
      <c r="A10" s="24" t="s">
        <v>79</v>
      </c>
      <c r="B10" s="24"/>
      <c r="C10" s="25">
        <f>VLOOKUP(B6,汇总表!D1:K32,7,FALSE)</f>
        <v>254.68765699999997</v>
      </c>
      <c r="D10" s="25"/>
      <c r="E10" s="25"/>
      <c r="F10" s="7">
        <f>C10</f>
        <v>254.68765699999997</v>
      </c>
      <c r="G10" s="7">
        <v>0</v>
      </c>
      <c r="H10" s="7">
        <v>0</v>
      </c>
      <c r="I10" s="5"/>
    </row>
    <row r="11" spans="1:9" ht="35.1" customHeight="1">
      <c r="A11" s="24" t="s">
        <v>80</v>
      </c>
      <c r="B11" s="24"/>
      <c r="C11" s="25">
        <f>VLOOKUP(B6,汇总表!D1:K32,8,FALSE)</f>
        <v>254.68765699999997</v>
      </c>
      <c r="D11" s="25"/>
      <c r="E11" s="25"/>
      <c r="F11" s="7">
        <f>C11</f>
        <v>254.68765699999997</v>
      </c>
      <c r="G11" s="7">
        <v>0</v>
      </c>
      <c r="H11" s="7">
        <v>0</v>
      </c>
      <c r="I11" s="5"/>
    </row>
    <row r="12" spans="1:9" ht="35.1" customHeight="1">
      <c r="A12" s="24" t="s">
        <v>81</v>
      </c>
      <c r="B12" s="24"/>
      <c r="C12" s="26">
        <f>C11/C10</f>
        <v>1</v>
      </c>
      <c r="D12" s="26"/>
      <c r="E12" s="26"/>
      <c r="F12" s="8">
        <f>C12</f>
        <v>1</v>
      </c>
      <c r="G12" s="7">
        <v>0</v>
      </c>
      <c r="H12" s="7">
        <v>0</v>
      </c>
      <c r="I12" s="5"/>
    </row>
    <row r="13" spans="1:9" ht="35.1" customHeight="1">
      <c r="A13" s="21" t="s">
        <v>82</v>
      </c>
      <c r="B13" s="21" t="s">
        <v>83</v>
      </c>
      <c r="C13" s="21" t="s">
        <v>82</v>
      </c>
      <c r="D13" s="21"/>
      <c r="E13" s="21" t="s">
        <v>84</v>
      </c>
      <c r="F13" s="21" t="s">
        <v>85</v>
      </c>
      <c r="G13" s="22" t="s">
        <v>86</v>
      </c>
      <c r="H13" s="22" t="s">
        <v>87</v>
      </c>
      <c r="I13" s="16"/>
    </row>
    <row r="14" spans="1:9" ht="35.1" customHeight="1">
      <c r="A14" s="21"/>
      <c r="B14" s="21"/>
      <c r="C14" s="21"/>
      <c r="D14" s="21"/>
      <c r="E14" s="21"/>
      <c r="F14" s="21"/>
      <c r="G14" s="23"/>
      <c r="H14" s="23"/>
      <c r="I14" s="16"/>
    </row>
    <row r="15" spans="1:9" ht="35.1" customHeight="1">
      <c r="A15" s="21"/>
      <c r="B15" s="21" t="s">
        <v>88</v>
      </c>
      <c r="C15" s="21" t="s">
        <v>89</v>
      </c>
      <c r="D15" s="21"/>
      <c r="E15" s="9" t="s">
        <v>259</v>
      </c>
      <c r="F15" s="9">
        <v>6</v>
      </c>
      <c r="G15" s="9">
        <v>6</v>
      </c>
      <c r="H15" s="9" t="s">
        <v>90</v>
      </c>
      <c r="I15" s="5"/>
    </row>
    <row r="16" spans="1:9" ht="35.1" customHeight="1">
      <c r="A16" s="21"/>
      <c r="B16" s="21"/>
      <c r="C16" s="21" t="s">
        <v>91</v>
      </c>
      <c r="D16" s="21"/>
      <c r="E16" s="9" t="s">
        <v>260</v>
      </c>
      <c r="F16" s="10">
        <v>1</v>
      </c>
      <c r="G16" s="10">
        <v>1</v>
      </c>
      <c r="H16" s="9" t="s">
        <v>90</v>
      </c>
      <c r="I16" s="5"/>
    </row>
    <row r="17" spans="1:9" ht="35.1" customHeight="1">
      <c r="A17" s="21"/>
      <c r="B17" s="21"/>
      <c r="C17" s="21" t="s">
        <v>92</v>
      </c>
      <c r="D17" s="21"/>
      <c r="E17" s="9" t="s">
        <v>261</v>
      </c>
      <c r="F17" s="9" t="s">
        <v>171</v>
      </c>
      <c r="G17" s="10">
        <v>1</v>
      </c>
      <c r="H17" s="9" t="s">
        <v>90</v>
      </c>
      <c r="I17" s="5"/>
    </row>
    <row r="18" spans="1:9" ht="35.1" customHeight="1">
      <c r="A18" s="21"/>
      <c r="B18" s="21"/>
      <c r="C18" s="24" t="s">
        <v>93</v>
      </c>
      <c r="D18" s="24"/>
      <c r="E18" s="9" t="s">
        <v>263</v>
      </c>
      <c r="F18" s="11" t="s">
        <v>264</v>
      </c>
      <c r="G18" s="11" t="s">
        <v>264</v>
      </c>
      <c r="H18" s="9" t="s">
        <v>90</v>
      </c>
      <c r="I18" s="5"/>
    </row>
    <row r="19" spans="1:9" ht="35.1" customHeight="1">
      <c r="A19" s="21"/>
      <c r="B19" s="21" t="s">
        <v>94</v>
      </c>
      <c r="C19" s="21" t="s">
        <v>95</v>
      </c>
      <c r="D19" s="21"/>
      <c r="E19" s="9" t="s">
        <v>262</v>
      </c>
      <c r="F19" s="9" t="s">
        <v>173</v>
      </c>
      <c r="G19" s="10">
        <v>0.98</v>
      </c>
      <c r="H19" s="9" t="s">
        <v>90</v>
      </c>
      <c r="I19" s="5"/>
    </row>
    <row r="20" spans="1:9" ht="35.1" customHeight="1">
      <c r="A20" s="21"/>
      <c r="B20" s="21"/>
      <c r="C20" s="21" t="s">
        <v>96</v>
      </c>
      <c r="D20" s="21"/>
      <c r="E20" s="9" t="s">
        <v>97</v>
      </c>
      <c r="F20" s="9" t="s">
        <v>97</v>
      </c>
      <c r="G20" s="9" t="s">
        <v>97</v>
      </c>
      <c r="H20" s="9" t="s">
        <v>97</v>
      </c>
      <c r="I20" s="5"/>
    </row>
    <row r="21" spans="1:9" ht="35.1" customHeight="1">
      <c r="A21" s="21"/>
      <c r="B21" s="21"/>
      <c r="C21" s="21" t="s">
        <v>98</v>
      </c>
      <c r="D21" s="21"/>
      <c r="E21" s="9" t="s">
        <v>97</v>
      </c>
      <c r="F21" s="9" t="s">
        <v>97</v>
      </c>
      <c r="G21" s="9" t="s">
        <v>97</v>
      </c>
      <c r="H21" s="9" t="s">
        <v>97</v>
      </c>
      <c r="I21" s="5"/>
    </row>
    <row r="22" spans="1:9" ht="35.1" customHeight="1">
      <c r="A22" s="21"/>
      <c r="B22" s="21"/>
      <c r="C22" s="21" t="s">
        <v>99</v>
      </c>
      <c r="D22" s="21"/>
      <c r="E22" s="9" t="s">
        <v>215</v>
      </c>
      <c r="F22" s="9" t="s">
        <v>100</v>
      </c>
      <c r="G22" s="10">
        <v>0.96</v>
      </c>
      <c r="H22" s="9" t="s">
        <v>90</v>
      </c>
      <c r="I22" s="5"/>
    </row>
    <row r="23" spans="1:9" ht="35.1" customHeight="1">
      <c r="A23" s="12" t="s">
        <v>135</v>
      </c>
    </row>
    <row r="25" spans="1:9" ht="35.1" customHeight="1">
      <c r="B25" s="13"/>
      <c r="C25" s="13"/>
      <c r="D25" s="13"/>
      <c r="E25" s="13"/>
    </row>
    <row r="26" spans="1:9" ht="35.1" customHeight="1">
      <c r="B26" s="13"/>
      <c r="C26" s="13"/>
      <c r="D26" s="13"/>
      <c r="E26" s="14"/>
    </row>
    <row r="27" spans="1:9" ht="35.1" customHeight="1">
      <c r="B27" s="13"/>
      <c r="C27" s="13"/>
      <c r="D27" s="13"/>
      <c r="E27" s="13"/>
    </row>
    <row r="28" spans="1:9" ht="35.1" customHeight="1">
      <c r="B28" s="13"/>
      <c r="C28" s="13"/>
      <c r="D28" s="13"/>
      <c r="E28" s="13"/>
    </row>
    <row r="29" spans="1:9" ht="35.1" customHeight="1">
      <c r="B29" s="13"/>
      <c r="C29" s="13"/>
      <c r="D29" s="13"/>
      <c r="E29" s="13"/>
    </row>
    <row r="30" spans="1:9" ht="35.1" customHeight="1">
      <c r="B30" s="13"/>
      <c r="C30" s="13"/>
      <c r="D30" s="13"/>
      <c r="E30" s="13"/>
    </row>
    <row r="31" spans="1:9" ht="35.1" customHeight="1">
      <c r="B31" s="13"/>
      <c r="C31" s="13"/>
      <c r="D31" s="13"/>
      <c r="E31" s="14"/>
    </row>
    <row r="32" spans="1:9" ht="35.1" customHeight="1">
      <c r="B32" s="13"/>
      <c r="C32" s="13"/>
      <c r="D32" s="13"/>
      <c r="E32" s="13"/>
    </row>
  </sheetData>
  <mergeCells count="40">
    <mergeCell ref="F13:F14"/>
    <mergeCell ref="G13:G14"/>
    <mergeCell ref="H13:H14"/>
    <mergeCell ref="I13:I14"/>
    <mergeCell ref="A12:B12"/>
    <mergeCell ref="C12:E12"/>
    <mergeCell ref="A13:A22"/>
    <mergeCell ref="B13:B14"/>
    <mergeCell ref="C13:D14"/>
    <mergeCell ref="E13:E14"/>
    <mergeCell ref="B19:B22"/>
    <mergeCell ref="C19:D19"/>
    <mergeCell ref="C20:D20"/>
    <mergeCell ref="C21:D21"/>
    <mergeCell ref="B15:B18"/>
    <mergeCell ref="C15:D15"/>
    <mergeCell ref="C16:D16"/>
    <mergeCell ref="C17:D17"/>
    <mergeCell ref="C18:D18"/>
    <mergeCell ref="C22:D22"/>
    <mergeCell ref="A9:B9"/>
    <mergeCell ref="C9:E9"/>
    <mergeCell ref="A10:B10"/>
    <mergeCell ref="C10:E10"/>
    <mergeCell ref="A11:B11"/>
    <mergeCell ref="C11:E11"/>
    <mergeCell ref="I7:I8"/>
    <mergeCell ref="A2:H2"/>
    <mergeCell ref="I2:I4"/>
    <mergeCell ref="A3:H3"/>
    <mergeCell ref="A4:H4"/>
    <mergeCell ref="A5:H5"/>
    <mergeCell ref="B6:C6"/>
    <mergeCell ref="D6:F6"/>
    <mergeCell ref="G6:H6"/>
    <mergeCell ref="A7:B8"/>
    <mergeCell ref="C7:E8"/>
    <mergeCell ref="F7:F8"/>
    <mergeCell ref="G7:G8"/>
    <mergeCell ref="H7:H8"/>
  </mergeCells>
  <phoneticPr fontId="2" type="noConversion"/>
  <pageMargins left="0.7" right="0.7" top="0.75" bottom="0.75" header="0.3" footer="0.3"/>
  <pageSetup paperSize="9" scale="79" orientation="portrait" r:id="rId1"/>
  <colBreaks count="1" manualBreakCount="1">
    <brk id="8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F896E-28C3-4B5D-B1DF-4E29F3ED3BA7}">
  <dimension ref="A1:I41"/>
  <sheetViews>
    <sheetView view="pageBreakPreview" topLeftCell="A4" zoomScale="60" zoomScaleNormal="100" workbookViewId="0">
      <selection activeCell="N25" sqref="N25"/>
    </sheetView>
  </sheetViews>
  <sheetFormatPr defaultColWidth="11" defaultRowHeight="35.1" customHeight="1"/>
  <cols>
    <col min="1" max="4" width="11" style="4"/>
    <col min="5" max="5" width="23" style="4" customWidth="1"/>
    <col min="6" max="6" width="11" style="4"/>
    <col min="7" max="7" width="11.875" style="4" customWidth="1"/>
    <col min="8" max="8" width="13.5" style="4" customWidth="1"/>
    <col min="9" max="16384" width="11" style="4"/>
  </cols>
  <sheetData>
    <row r="1" spans="1:9" ht="35.1" customHeight="1">
      <c r="A1" s="3" t="s">
        <v>163</v>
      </c>
    </row>
    <row r="2" spans="1:9" ht="27.95" customHeight="1">
      <c r="A2" s="17" t="s">
        <v>68</v>
      </c>
      <c r="B2" s="17"/>
      <c r="C2" s="17"/>
      <c r="D2" s="17"/>
      <c r="E2" s="17"/>
      <c r="F2" s="17"/>
      <c r="G2" s="17"/>
      <c r="H2" s="17"/>
      <c r="I2" s="16"/>
    </row>
    <row r="3" spans="1:9" ht="15" customHeight="1">
      <c r="A3" s="18"/>
      <c r="B3" s="18"/>
      <c r="C3" s="18"/>
      <c r="D3" s="18"/>
      <c r="E3" s="18"/>
      <c r="F3" s="18"/>
      <c r="G3" s="18"/>
      <c r="H3" s="18"/>
      <c r="I3" s="16"/>
    </row>
    <row r="4" spans="1:9" ht="24" customHeight="1">
      <c r="A4" s="19" t="s">
        <v>69</v>
      </c>
      <c r="B4" s="19"/>
      <c r="C4" s="19"/>
      <c r="D4" s="19"/>
      <c r="E4" s="19"/>
      <c r="F4" s="19"/>
      <c r="G4" s="19"/>
      <c r="H4" s="19"/>
      <c r="I4" s="16"/>
    </row>
    <row r="5" spans="1:9" ht="23.1" customHeight="1">
      <c r="A5" s="20" t="s">
        <v>101</v>
      </c>
      <c r="B5" s="20"/>
      <c r="C5" s="20"/>
      <c r="D5" s="20"/>
      <c r="E5" s="20"/>
      <c r="F5" s="20"/>
      <c r="G5" s="20"/>
      <c r="H5" s="20"/>
      <c r="I5" s="5"/>
    </row>
    <row r="6" spans="1:9" ht="35.1" customHeight="1">
      <c r="A6" s="6" t="s">
        <v>70</v>
      </c>
      <c r="B6" s="21" t="str">
        <f>VLOOKUP(A1,汇总表!B1:D32,3,FALSE)</f>
        <v>教育教学设备</v>
      </c>
      <c r="C6" s="21"/>
      <c r="D6" s="21" t="s">
        <v>71</v>
      </c>
      <c r="E6" s="21"/>
      <c r="F6" s="21"/>
      <c r="G6" s="21" t="s">
        <v>72</v>
      </c>
      <c r="H6" s="21"/>
      <c r="I6" s="5"/>
    </row>
    <row r="7" spans="1:9" ht="35.1" customHeight="1">
      <c r="A7" s="21" t="s">
        <v>73</v>
      </c>
      <c r="B7" s="21"/>
      <c r="C7" s="21" t="s">
        <v>74</v>
      </c>
      <c r="D7" s="21"/>
      <c r="E7" s="21"/>
      <c r="F7" s="21" t="s">
        <v>75</v>
      </c>
      <c r="G7" s="22" t="s">
        <v>76</v>
      </c>
      <c r="H7" s="21" t="s">
        <v>77</v>
      </c>
      <c r="I7" s="16"/>
    </row>
    <row r="8" spans="1:9" ht="35.1" customHeight="1">
      <c r="A8" s="21"/>
      <c r="B8" s="21"/>
      <c r="C8" s="21"/>
      <c r="D8" s="21"/>
      <c r="E8" s="21"/>
      <c r="F8" s="21"/>
      <c r="G8" s="23"/>
      <c r="H8" s="21"/>
      <c r="I8" s="16"/>
    </row>
    <row r="9" spans="1:9" ht="35.1" customHeight="1">
      <c r="A9" s="24" t="s">
        <v>78</v>
      </c>
      <c r="B9" s="24"/>
      <c r="C9" s="25">
        <f>VLOOKUP(B6,汇总表!D1:K32,6,FALSE)</f>
        <v>384.49</v>
      </c>
      <c r="D9" s="25"/>
      <c r="E9" s="25"/>
      <c r="F9" s="7">
        <f>C9</f>
        <v>384.49</v>
      </c>
      <c r="G9" s="7">
        <v>0</v>
      </c>
      <c r="H9" s="7">
        <v>0</v>
      </c>
      <c r="I9" s="5"/>
    </row>
    <row r="10" spans="1:9" ht="35.1" customHeight="1">
      <c r="A10" s="24" t="s">
        <v>79</v>
      </c>
      <c r="B10" s="24"/>
      <c r="C10" s="25">
        <f>VLOOKUP(B6,汇总表!D1:K32,7,FALSE)</f>
        <v>382.86709999999999</v>
      </c>
      <c r="D10" s="25"/>
      <c r="E10" s="25"/>
      <c r="F10" s="7">
        <f>C10</f>
        <v>382.86709999999999</v>
      </c>
      <c r="G10" s="7">
        <v>0</v>
      </c>
      <c r="H10" s="7">
        <v>0</v>
      </c>
      <c r="I10" s="5"/>
    </row>
    <row r="11" spans="1:9" ht="35.1" customHeight="1">
      <c r="A11" s="24" t="s">
        <v>80</v>
      </c>
      <c r="B11" s="24"/>
      <c r="C11" s="25">
        <f>VLOOKUP(B6,汇总表!D1:K32,8,FALSE)</f>
        <v>382.86709999999999</v>
      </c>
      <c r="D11" s="25"/>
      <c r="E11" s="25"/>
      <c r="F11" s="7">
        <f>C11</f>
        <v>382.86709999999999</v>
      </c>
      <c r="G11" s="7">
        <v>0</v>
      </c>
      <c r="H11" s="7">
        <v>0</v>
      </c>
      <c r="I11" s="5"/>
    </row>
    <row r="12" spans="1:9" ht="35.1" customHeight="1">
      <c r="A12" s="24" t="s">
        <v>81</v>
      </c>
      <c r="B12" s="24"/>
      <c r="C12" s="26">
        <f>C11/C10</f>
        <v>1</v>
      </c>
      <c r="D12" s="26"/>
      <c r="E12" s="26"/>
      <c r="F12" s="8">
        <f>C12</f>
        <v>1</v>
      </c>
      <c r="G12" s="7">
        <v>0</v>
      </c>
      <c r="H12" s="7">
        <v>0</v>
      </c>
      <c r="I12" s="5"/>
    </row>
    <row r="13" spans="1:9" ht="35.1" customHeight="1">
      <c r="A13" s="21" t="s">
        <v>82</v>
      </c>
      <c r="B13" s="21" t="s">
        <v>83</v>
      </c>
      <c r="C13" s="21" t="s">
        <v>82</v>
      </c>
      <c r="D13" s="21"/>
      <c r="E13" s="21" t="s">
        <v>84</v>
      </c>
      <c r="F13" s="21" t="s">
        <v>85</v>
      </c>
      <c r="G13" s="22" t="s">
        <v>86</v>
      </c>
      <c r="H13" s="22" t="s">
        <v>87</v>
      </c>
      <c r="I13" s="16"/>
    </row>
    <row r="14" spans="1:9" ht="35.1" customHeight="1">
      <c r="A14" s="21"/>
      <c r="B14" s="21"/>
      <c r="C14" s="21"/>
      <c r="D14" s="21"/>
      <c r="E14" s="21"/>
      <c r="F14" s="21"/>
      <c r="G14" s="23"/>
      <c r="H14" s="23"/>
      <c r="I14" s="16"/>
    </row>
    <row r="15" spans="1:9" ht="35.1" customHeight="1">
      <c r="A15" s="21"/>
      <c r="B15" s="21" t="s">
        <v>88</v>
      </c>
      <c r="C15" s="27" t="s">
        <v>89</v>
      </c>
      <c r="D15" s="28"/>
      <c r="E15" s="9" t="s">
        <v>233</v>
      </c>
      <c r="F15" s="9" t="s">
        <v>234</v>
      </c>
      <c r="G15" s="9" t="s">
        <v>234</v>
      </c>
      <c r="H15" s="9" t="s">
        <v>90</v>
      </c>
      <c r="I15" s="5"/>
    </row>
    <row r="16" spans="1:9" ht="35.1" customHeight="1">
      <c r="A16" s="21"/>
      <c r="B16" s="21"/>
      <c r="C16" s="31"/>
      <c r="D16" s="32"/>
      <c r="E16" s="9" t="s">
        <v>235</v>
      </c>
      <c r="F16" s="9" t="s">
        <v>236</v>
      </c>
      <c r="G16" s="9" t="s">
        <v>236</v>
      </c>
      <c r="H16" s="9" t="s">
        <v>90</v>
      </c>
      <c r="I16" s="5"/>
    </row>
    <row r="17" spans="1:9" ht="35.1" customHeight="1">
      <c r="A17" s="21"/>
      <c r="B17" s="21"/>
      <c r="C17" s="31"/>
      <c r="D17" s="32"/>
      <c r="E17" s="9" t="s">
        <v>237</v>
      </c>
      <c r="F17" s="9" t="s">
        <v>238</v>
      </c>
      <c r="G17" s="9" t="s">
        <v>238</v>
      </c>
      <c r="H17" s="9" t="s">
        <v>90</v>
      </c>
      <c r="I17" s="5"/>
    </row>
    <row r="18" spans="1:9" ht="35.1" customHeight="1">
      <c r="A18" s="21"/>
      <c r="B18" s="21"/>
      <c r="C18" s="29"/>
      <c r="D18" s="30"/>
      <c r="E18" s="9" t="s">
        <v>239</v>
      </c>
      <c r="F18" s="9" t="s">
        <v>240</v>
      </c>
      <c r="G18" s="9" t="s">
        <v>240</v>
      </c>
      <c r="H18" s="9" t="s">
        <v>90</v>
      </c>
      <c r="I18" s="5"/>
    </row>
    <row r="19" spans="1:9" ht="35.1" customHeight="1">
      <c r="A19" s="21"/>
      <c r="B19" s="21"/>
      <c r="C19" s="27" t="s">
        <v>91</v>
      </c>
      <c r="D19" s="28"/>
      <c r="E19" s="9" t="s">
        <v>241</v>
      </c>
      <c r="F19" s="10">
        <v>1</v>
      </c>
      <c r="G19" s="10">
        <v>1</v>
      </c>
      <c r="H19" s="9" t="s">
        <v>90</v>
      </c>
      <c r="I19" s="5"/>
    </row>
    <row r="20" spans="1:9" ht="35.1" customHeight="1">
      <c r="A20" s="21"/>
      <c r="B20" s="21"/>
      <c r="C20" s="29"/>
      <c r="D20" s="30"/>
      <c r="E20" s="9" t="s">
        <v>182</v>
      </c>
      <c r="F20" s="10">
        <v>1</v>
      </c>
      <c r="G20" s="10">
        <v>1</v>
      </c>
      <c r="H20" s="9" t="s">
        <v>90</v>
      </c>
      <c r="I20" s="5"/>
    </row>
    <row r="21" spans="1:9" ht="35.1" customHeight="1">
      <c r="A21" s="21"/>
      <c r="B21" s="21"/>
      <c r="C21" s="21" t="s">
        <v>92</v>
      </c>
      <c r="D21" s="21"/>
      <c r="E21" s="9" t="s">
        <v>242</v>
      </c>
      <c r="F21" s="9" t="s">
        <v>171</v>
      </c>
      <c r="G21" s="10">
        <v>1</v>
      </c>
      <c r="H21" s="9" t="s">
        <v>90</v>
      </c>
      <c r="I21" s="5"/>
    </row>
    <row r="22" spans="1:9" ht="35.1" customHeight="1">
      <c r="A22" s="21"/>
      <c r="B22" s="21"/>
      <c r="C22" s="24" t="s">
        <v>93</v>
      </c>
      <c r="D22" s="24"/>
      <c r="E22" s="9" t="s">
        <v>245</v>
      </c>
      <c r="F22" s="11" t="s">
        <v>246</v>
      </c>
      <c r="G22" s="11" t="s">
        <v>246</v>
      </c>
      <c r="H22" s="9" t="s">
        <v>90</v>
      </c>
      <c r="I22" s="5"/>
    </row>
    <row r="23" spans="1:9" ht="35.1" customHeight="1">
      <c r="A23" s="21"/>
      <c r="B23" s="21" t="s">
        <v>94</v>
      </c>
      <c r="C23" s="21" t="s">
        <v>95</v>
      </c>
      <c r="D23" s="21"/>
      <c r="E23" s="9" t="s">
        <v>243</v>
      </c>
      <c r="F23" s="9" t="s">
        <v>173</v>
      </c>
      <c r="G23" s="10">
        <v>0.98</v>
      </c>
      <c r="H23" s="9" t="s">
        <v>90</v>
      </c>
      <c r="I23" s="5"/>
    </row>
    <row r="24" spans="1:9" ht="35.1" customHeight="1">
      <c r="A24" s="21"/>
      <c r="B24" s="21"/>
      <c r="C24" s="21" t="s">
        <v>96</v>
      </c>
      <c r="D24" s="21"/>
      <c r="E24" s="9" t="s">
        <v>97</v>
      </c>
      <c r="F24" s="9" t="s">
        <v>97</v>
      </c>
      <c r="G24" s="9" t="s">
        <v>97</v>
      </c>
      <c r="H24" s="9" t="s">
        <v>97</v>
      </c>
      <c r="I24" s="5"/>
    </row>
    <row r="25" spans="1:9" ht="35.1" customHeight="1">
      <c r="A25" s="21"/>
      <c r="B25" s="21"/>
      <c r="C25" s="21" t="s">
        <v>98</v>
      </c>
      <c r="D25" s="21"/>
      <c r="E25" s="9" t="s">
        <v>97</v>
      </c>
      <c r="F25" s="9" t="s">
        <v>97</v>
      </c>
      <c r="G25" s="9" t="s">
        <v>97</v>
      </c>
      <c r="H25" s="9" t="s">
        <v>97</v>
      </c>
      <c r="I25" s="5"/>
    </row>
    <row r="26" spans="1:9" ht="35.1" customHeight="1">
      <c r="A26" s="21"/>
      <c r="B26" s="21"/>
      <c r="C26" s="21" t="s">
        <v>99</v>
      </c>
      <c r="D26" s="21"/>
      <c r="E26" s="9" t="s">
        <v>244</v>
      </c>
      <c r="F26" s="9" t="s">
        <v>100</v>
      </c>
      <c r="G26" s="10">
        <v>0.96</v>
      </c>
      <c r="H26" s="9" t="s">
        <v>90</v>
      </c>
      <c r="I26" s="5"/>
    </row>
    <row r="27" spans="1:9" ht="35.1" customHeight="1">
      <c r="A27" s="12" t="s">
        <v>135</v>
      </c>
    </row>
    <row r="30" spans="1:9" ht="35.1" customHeight="1">
      <c r="C30" s="13"/>
      <c r="D30" s="13"/>
      <c r="E30" s="13"/>
      <c r="F30" s="13"/>
    </row>
    <row r="31" spans="1:9" ht="35.1" customHeight="1">
      <c r="C31" s="13"/>
      <c r="D31" s="13"/>
      <c r="E31" s="13"/>
      <c r="F31" s="13"/>
    </row>
    <row r="32" spans="1:9" ht="35.1" customHeight="1">
      <c r="C32" s="13"/>
      <c r="D32" s="13"/>
      <c r="E32" s="13"/>
      <c r="F32" s="13"/>
    </row>
    <row r="33" spans="3:6" ht="35.1" customHeight="1">
      <c r="C33" s="13"/>
      <c r="D33" s="13"/>
      <c r="E33" s="13"/>
      <c r="F33" s="13"/>
    </row>
    <row r="34" spans="3:6" ht="35.1" customHeight="1">
      <c r="C34" s="13"/>
      <c r="D34" s="13"/>
      <c r="E34" s="13"/>
      <c r="F34" s="14"/>
    </row>
    <row r="35" spans="3:6" ht="35.1" customHeight="1">
      <c r="C35" s="13"/>
      <c r="D35" s="13"/>
      <c r="E35" s="13"/>
      <c r="F35" s="14"/>
    </row>
    <row r="36" spans="3:6" ht="35.1" customHeight="1">
      <c r="C36" s="13"/>
      <c r="D36" s="13"/>
      <c r="E36" s="13"/>
      <c r="F36" s="13"/>
    </row>
    <row r="37" spans="3:6" ht="35.1" customHeight="1">
      <c r="C37" s="13"/>
      <c r="D37" s="13"/>
      <c r="E37" s="13"/>
      <c r="F37" s="13"/>
    </row>
    <row r="38" spans="3:6" ht="35.1" customHeight="1">
      <c r="C38" s="13"/>
      <c r="D38" s="13"/>
      <c r="E38" s="13"/>
      <c r="F38" s="13"/>
    </row>
    <row r="39" spans="3:6" ht="35.1" customHeight="1">
      <c r="C39" s="13"/>
      <c r="D39" s="13"/>
      <c r="E39" s="13"/>
      <c r="F39" s="13"/>
    </row>
    <row r="40" spans="3:6" ht="35.1" customHeight="1">
      <c r="C40" s="13"/>
      <c r="D40" s="13"/>
      <c r="E40" s="13"/>
      <c r="F40" s="14"/>
    </row>
    <row r="41" spans="3:6" ht="35.1" customHeight="1">
      <c r="C41" s="13"/>
      <c r="D41" s="13"/>
      <c r="E41" s="13"/>
      <c r="F41" s="13"/>
    </row>
  </sheetData>
  <mergeCells count="40">
    <mergeCell ref="F13:F14"/>
    <mergeCell ref="G13:G14"/>
    <mergeCell ref="H13:H14"/>
    <mergeCell ref="I13:I14"/>
    <mergeCell ref="A12:B12"/>
    <mergeCell ref="C12:E12"/>
    <mergeCell ref="A13:A26"/>
    <mergeCell ref="B13:B14"/>
    <mergeCell ref="C13:D14"/>
    <mergeCell ref="E13:E14"/>
    <mergeCell ref="B23:B26"/>
    <mergeCell ref="C23:D23"/>
    <mergeCell ref="C24:D24"/>
    <mergeCell ref="C25:D25"/>
    <mergeCell ref="C15:D18"/>
    <mergeCell ref="C19:D20"/>
    <mergeCell ref="B15:B22"/>
    <mergeCell ref="C21:D21"/>
    <mergeCell ref="C22:D22"/>
    <mergeCell ref="C26:D26"/>
    <mergeCell ref="A9:B9"/>
    <mergeCell ref="C9:E9"/>
    <mergeCell ref="A10:B10"/>
    <mergeCell ref="C10:E10"/>
    <mergeCell ref="A11:B11"/>
    <mergeCell ref="C11:E11"/>
    <mergeCell ref="I7:I8"/>
    <mergeCell ref="A2:H2"/>
    <mergeCell ref="I2:I4"/>
    <mergeCell ref="A3:H3"/>
    <mergeCell ref="A4:H4"/>
    <mergeCell ref="A5:H5"/>
    <mergeCell ref="B6:C6"/>
    <mergeCell ref="D6:F6"/>
    <mergeCell ref="G6:H6"/>
    <mergeCell ref="A7:B8"/>
    <mergeCell ref="C7:E8"/>
    <mergeCell ref="F7:F8"/>
    <mergeCell ref="G7:G8"/>
    <mergeCell ref="H7:H8"/>
  </mergeCells>
  <phoneticPr fontId="2" type="noConversion"/>
  <pageMargins left="0.7" right="0.7" top="0.75" bottom="0.75" header="0.3" footer="0.3"/>
  <pageSetup paperSize="9" scale="79" orientation="portrait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D04A5-41B0-4397-85F7-57478DA98F5B}">
  <dimension ref="A1:I23"/>
  <sheetViews>
    <sheetView view="pageBreakPreview" zoomScale="60" zoomScaleNormal="100" workbookViewId="0">
      <selection activeCell="K18" sqref="K18"/>
    </sheetView>
  </sheetViews>
  <sheetFormatPr defaultColWidth="11" defaultRowHeight="35.1" customHeight="1"/>
  <cols>
    <col min="1" max="4" width="11" style="4"/>
    <col min="5" max="5" width="23" style="4" customWidth="1"/>
    <col min="6" max="6" width="11" style="4"/>
    <col min="7" max="7" width="11.875" style="4" customWidth="1"/>
    <col min="8" max="8" width="13.5" style="4" customWidth="1"/>
    <col min="9" max="16384" width="11" style="4"/>
  </cols>
  <sheetData>
    <row r="1" spans="1:9" ht="35.1" customHeight="1">
      <c r="A1" s="3" t="s">
        <v>136</v>
      </c>
    </row>
    <row r="2" spans="1:9" ht="27.95" customHeight="1">
      <c r="A2" s="17" t="s">
        <v>68</v>
      </c>
      <c r="B2" s="17"/>
      <c r="C2" s="17"/>
      <c r="D2" s="17"/>
      <c r="E2" s="17"/>
      <c r="F2" s="17"/>
      <c r="G2" s="17"/>
      <c r="H2" s="17"/>
      <c r="I2" s="16"/>
    </row>
    <row r="3" spans="1:9" ht="15" customHeight="1">
      <c r="A3" s="18"/>
      <c r="B3" s="18"/>
      <c r="C3" s="18"/>
      <c r="D3" s="18"/>
      <c r="E3" s="18"/>
      <c r="F3" s="18"/>
      <c r="G3" s="18"/>
      <c r="H3" s="18"/>
      <c r="I3" s="16"/>
    </row>
    <row r="4" spans="1:9" ht="24" customHeight="1">
      <c r="A4" s="19" t="s">
        <v>69</v>
      </c>
      <c r="B4" s="19"/>
      <c r="C4" s="19"/>
      <c r="D4" s="19"/>
      <c r="E4" s="19"/>
      <c r="F4" s="19"/>
      <c r="G4" s="19"/>
      <c r="H4" s="19"/>
      <c r="I4" s="16"/>
    </row>
    <row r="5" spans="1:9" ht="23.1" customHeight="1">
      <c r="A5" s="20" t="s">
        <v>101</v>
      </c>
      <c r="B5" s="20"/>
      <c r="C5" s="20"/>
      <c r="D5" s="20"/>
      <c r="E5" s="20"/>
      <c r="F5" s="20"/>
      <c r="G5" s="20"/>
      <c r="H5" s="20"/>
      <c r="I5" s="5"/>
    </row>
    <row r="6" spans="1:9" ht="35.1" customHeight="1">
      <c r="A6" s="6" t="s">
        <v>70</v>
      </c>
      <c r="B6" s="21" t="str">
        <f>VLOOKUP(A1,汇总表!B1:D32,3,FALSE)</f>
        <v>人才专项经费</v>
      </c>
      <c r="C6" s="21"/>
      <c r="D6" s="21" t="s">
        <v>71</v>
      </c>
      <c r="E6" s="21"/>
      <c r="F6" s="21"/>
      <c r="G6" s="21" t="s">
        <v>72</v>
      </c>
      <c r="H6" s="21"/>
      <c r="I6" s="5"/>
    </row>
    <row r="7" spans="1:9" ht="35.1" customHeight="1">
      <c r="A7" s="21" t="s">
        <v>73</v>
      </c>
      <c r="B7" s="21"/>
      <c r="C7" s="21" t="s">
        <v>74</v>
      </c>
      <c r="D7" s="21"/>
      <c r="E7" s="21"/>
      <c r="F7" s="21" t="s">
        <v>75</v>
      </c>
      <c r="G7" s="22" t="s">
        <v>76</v>
      </c>
      <c r="H7" s="21" t="s">
        <v>77</v>
      </c>
      <c r="I7" s="16"/>
    </row>
    <row r="8" spans="1:9" ht="35.1" customHeight="1">
      <c r="A8" s="21"/>
      <c r="B8" s="21"/>
      <c r="C8" s="21"/>
      <c r="D8" s="21"/>
      <c r="E8" s="21"/>
      <c r="F8" s="21"/>
      <c r="G8" s="23"/>
      <c r="H8" s="21"/>
      <c r="I8" s="16"/>
    </row>
    <row r="9" spans="1:9" ht="35.1" customHeight="1">
      <c r="A9" s="24" t="s">
        <v>78</v>
      </c>
      <c r="B9" s="24"/>
      <c r="C9" s="25">
        <f>VLOOKUP(B6,汇总表!D1:K32,6,FALSE)</f>
        <v>0</v>
      </c>
      <c r="D9" s="25"/>
      <c r="E9" s="25"/>
      <c r="F9" s="7">
        <f>C9</f>
        <v>0</v>
      </c>
      <c r="G9" s="7">
        <v>0</v>
      </c>
      <c r="H9" s="7">
        <v>0</v>
      </c>
      <c r="I9" s="5"/>
    </row>
    <row r="10" spans="1:9" ht="35.1" customHeight="1">
      <c r="A10" s="24" t="s">
        <v>79</v>
      </c>
      <c r="B10" s="24"/>
      <c r="C10" s="25">
        <f>VLOOKUP(B6,汇总表!D1:K32,7,FALSE)</f>
        <v>16</v>
      </c>
      <c r="D10" s="25"/>
      <c r="E10" s="25"/>
      <c r="F10" s="7">
        <f>C10</f>
        <v>16</v>
      </c>
      <c r="G10" s="7">
        <v>0</v>
      </c>
      <c r="H10" s="7">
        <v>0</v>
      </c>
      <c r="I10" s="5"/>
    </row>
    <row r="11" spans="1:9" ht="35.1" customHeight="1">
      <c r="A11" s="24" t="s">
        <v>80</v>
      </c>
      <c r="B11" s="24"/>
      <c r="C11" s="25">
        <f>VLOOKUP(B6,汇总表!D1:K32,8,FALSE)</f>
        <v>16</v>
      </c>
      <c r="D11" s="25"/>
      <c r="E11" s="25"/>
      <c r="F11" s="7">
        <f>C11</f>
        <v>16</v>
      </c>
      <c r="G11" s="7">
        <v>0</v>
      </c>
      <c r="H11" s="7">
        <v>0</v>
      </c>
      <c r="I11" s="5"/>
    </row>
    <row r="12" spans="1:9" ht="35.1" customHeight="1">
      <c r="A12" s="24" t="s">
        <v>81</v>
      </c>
      <c r="B12" s="24"/>
      <c r="C12" s="26">
        <f>C11/C10</f>
        <v>1</v>
      </c>
      <c r="D12" s="26"/>
      <c r="E12" s="26"/>
      <c r="F12" s="8">
        <f>C12</f>
        <v>1</v>
      </c>
      <c r="G12" s="7">
        <v>0</v>
      </c>
      <c r="H12" s="7">
        <v>0</v>
      </c>
      <c r="I12" s="5"/>
    </row>
    <row r="13" spans="1:9" ht="35.1" customHeight="1">
      <c r="A13" s="21" t="s">
        <v>82</v>
      </c>
      <c r="B13" s="21" t="s">
        <v>83</v>
      </c>
      <c r="C13" s="21" t="s">
        <v>82</v>
      </c>
      <c r="D13" s="21"/>
      <c r="E13" s="21" t="s">
        <v>84</v>
      </c>
      <c r="F13" s="21" t="s">
        <v>85</v>
      </c>
      <c r="G13" s="22" t="s">
        <v>86</v>
      </c>
      <c r="H13" s="22" t="s">
        <v>87</v>
      </c>
      <c r="I13" s="16"/>
    </row>
    <row r="14" spans="1:9" ht="35.1" customHeight="1">
      <c r="A14" s="21"/>
      <c r="B14" s="21"/>
      <c r="C14" s="21"/>
      <c r="D14" s="21"/>
      <c r="E14" s="21"/>
      <c r="F14" s="21"/>
      <c r="G14" s="23"/>
      <c r="H14" s="23"/>
      <c r="I14" s="16"/>
    </row>
    <row r="15" spans="1:9" ht="35.1" customHeight="1">
      <c r="A15" s="21"/>
      <c r="B15" s="21" t="s">
        <v>88</v>
      </c>
      <c r="C15" s="21" t="s">
        <v>89</v>
      </c>
      <c r="D15" s="21"/>
      <c r="E15" s="9" t="s">
        <v>321</v>
      </c>
      <c r="F15" s="9" t="s">
        <v>322</v>
      </c>
      <c r="G15" s="9" t="s">
        <v>322</v>
      </c>
      <c r="H15" s="9" t="s">
        <v>90</v>
      </c>
      <c r="I15" s="5"/>
    </row>
    <row r="16" spans="1:9" ht="35.1" customHeight="1">
      <c r="A16" s="21"/>
      <c r="B16" s="21"/>
      <c r="C16" s="21" t="s">
        <v>91</v>
      </c>
      <c r="D16" s="21"/>
      <c r="E16" s="9" t="s">
        <v>323</v>
      </c>
      <c r="F16" s="10">
        <v>1</v>
      </c>
      <c r="G16" s="10">
        <v>1</v>
      </c>
      <c r="H16" s="9" t="s">
        <v>90</v>
      </c>
      <c r="I16" s="5"/>
    </row>
    <row r="17" spans="1:9" ht="35.1" customHeight="1">
      <c r="A17" s="21"/>
      <c r="B17" s="21"/>
      <c r="C17" s="21" t="s">
        <v>92</v>
      </c>
      <c r="D17" s="21"/>
      <c r="E17" s="9" t="s">
        <v>324</v>
      </c>
      <c r="F17" s="10">
        <v>1</v>
      </c>
      <c r="G17" s="10">
        <v>1</v>
      </c>
      <c r="H17" s="9" t="s">
        <v>90</v>
      </c>
      <c r="I17" s="5"/>
    </row>
    <row r="18" spans="1:9" ht="35.1" customHeight="1">
      <c r="A18" s="21"/>
      <c r="B18" s="21"/>
      <c r="C18" s="24" t="s">
        <v>93</v>
      </c>
      <c r="D18" s="24"/>
      <c r="E18" s="9" t="s">
        <v>325</v>
      </c>
      <c r="F18" s="11" t="s">
        <v>326</v>
      </c>
      <c r="G18" s="11" t="s">
        <v>326</v>
      </c>
      <c r="H18" s="9" t="s">
        <v>90</v>
      </c>
      <c r="I18" s="5"/>
    </row>
    <row r="19" spans="1:9" ht="35.1" customHeight="1">
      <c r="A19" s="21"/>
      <c r="B19" s="21" t="s">
        <v>94</v>
      </c>
      <c r="C19" s="21" t="s">
        <v>95</v>
      </c>
      <c r="D19" s="21"/>
      <c r="E19" s="9" t="s">
        <v>327</v>
      </c>
      <c r="F19" s="10" t="s">
        <v>319</v>
      </c>
      <c r="G19" s="10">
        <v>0.98</v>
      </c>
      <c r="H19" s="9" t="s">
        <v>90</v>
      </c>
      <c r="I19" s="5"/>
    </row>
    <row r="20" spans="1:9" ht="35.1" customHeight="1">
      <c r="A20" s="21"/>
      <c r="B20" s="21"/>
      <c r="C20" s="21" t="s">
        <v>96</v>
      </c>
      <c r="D20" s="21"/>
      <c r="E20" s="9" t="s">
        <v>97</v>
      </c>
      <c r="F20" s="9" t="s">
        <v>97</v>
      </c>
      <c r="G20" s="9" t="s">
        <v>97</v>
      </c>
      <c r="H20" s="9" t="s">
        <v>97</v>
      </c>
      <c r="I20" s="5"/>
    </row>
    <row r="21" spans="1:9" ht="35.1" customHeight="1">
      <c r="A21" s="21"/>
      <c r="B21" s="21"/>
      <c r="C21" s="21" t="s">
        <v>98</v>
      </c>
      <c r="D21" s="21"/>
      <c r="E21" s="9" t="s">
        <v>97</v>
      </c>
      <c r="F21" s="9" t="s">
        <v>97</v>
      </c>
      <c r="G21" s="9" t="s">
        <v>97</v>
      </c>
      <c r="H21" s="9" t="s">
        <v>97</v>
      </c>
      <c r="I21" s="5"/>
    </row>
    <row r="22" spans="1:9" ht="35.1" customHeight="1">
      <c r="A22" s="21"/>
      <c r="B22" s="21"/>
      <c r="C22" s="21" t="s">
        <v>99</v>
      </c>
      <c r="D22" s="21"/>
      <c r="E22" s="9" t="s">
        <v>328</v>
      </c>
      <c r="F22" s="9" t="s">
        <v>100</v>
      </c>
      <c r="G22" s="10">
        <v>0.96</v>
      </c>
      <c r="H22" s="9" t="s">
        <v>90</v>
      </c>
      <c r="I22" s="5"/>
    </row>
    <row r="23" spans="1:9" ht="35.1" customHeight="1">
      <c r="A23" s="12" t="s">
        <v>135</v>
      </c>
    </row>
  </sheetData>
  <mergeCells count="40">
    <mergeCell ref="F13:F14"/>
    <mergeCell ref="G13:G14"/>
    <mergeCell ref="H13:H14"/>
    <mergeCell ref="I13:I14"/>
    <mergeCell ref="A12:B12"/>
    <mergeCell ref="C12:E12"/>
    <mergeCell ref="A13:A22"/>
    <mergeCell ref="B13:B14"/>
    <mergeCell ref="C13:D14"/>
    <mergeCell ref="E13:E14"/>
    <mergeCell ref="B19:B22"/>
    <mergeCell ref="C19:D19"/>
    <mergeCell ref="C20:D20"/>
    <mergeCell ref="C21:D21"/>
    <mergeCell ref="B15:B18"/>
    <mergeCell ref="C15:D15"/>
    <mergeCell ref="C16:D16"/>
    <mergeCell ref="C17:D17"/>
    <mergeCell ref="C18:D18"/>
    <mergeCell ref="C22:D22"/>
    <mergeCell ref="A9:B9"/>
    <mergeCell ref="C9:E9"/>
    <mergeCell ref="A10:B10"/>
    <mergeCell ref="C10:E10"/>
    <mergeCell ref="A11:B11"/>
    <mergeCell ref="C11:E11"/>
    <mergeCell ref="I7:I8"/>
    <mergeCell ref="A2:H2"/>
    <mergeCell ref="I2:I4"/>
    <mergeCell ref="A3:H3"/>
    <mergeCell ref="A4:H4"/>
    <mergeCell ref="A5:H5"/>
    <mergeCell ref="B6:C6"/>
    <mergeCell ref="D6:F6"/>
    <mergeCell ref="G6:H6"/>
    <mergeCell ref="A7:B8"/>
    <mergeCell ref="C7:E8"/>
    <mergeCell ref="F7:F8"/>
    <mergeCell ref="G7:G8"/>
    <mergeCell ref="H7:H8"/>
  </mergeCells>
  <phoneticPr fontId="2" type="noConversion"/>
  <pageMargins left="0.7" right="0.7" top="0.75" bottom="0.75" header="0.3" footer="0.3"/>
  <pageSetup paperSize="9" scale="7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404B0-F283-4E82-BE62-A5817E682236}">
  <dimension ref="A1:I40"/>
  <sheetViews>
    <sheetView view="pageBreakPreview" topLeftCell="A7" zoomScale="60" zoomScaleNormal="100" workbookViewId="0">
      <selection activeCell="M30" sqref="M30"/>
    </sheetView>
  </sheetViews>
  <sheetFormatPr defaultColWidth="11" defaultRowHeight="35.1" customHeight="1"/>
  <cols>
    <col min="1" max="4" width="11" style="4"/>
    <col min="5" max="5" width="23" style="4" customWidth="1"/>
    <col min="6" max="6" width="11" style="4"/>
    <col min="7" max="7" width="11.875" style="4" customWidth="1"/>
    <col min="8" max="8" width="13.5" style="4" customWidth="1"/>
    <col min="9" max="16384" width="11" style="4"/>
  </cols>
  <sheetData>
    <row r="1" spans="1:9" ht="35.1" customHeight="1">
      <c r="A1" s="3" t="s">
        <v>164</v>
      </c>
    </row>
    <row r="2" spans="1:9" ht="27.95" customHeight="1">
      <c r="A2" s="17" t="s">
        <v>68</v>
      </c>
      <c r="B2" s="17"/>
      <c r="C2" s="17"/>
      <c r="D2" s="17"/>
      <c r="E2" s="17"/>
      <c r="F2" s="17"/>
      <c r="G2" s="17"/>
      <c r="H2" s="17"/>
      <c r="I2" s="16"/>
    </row>
    <row r="3" spans="1:9" ht="15" customHeight="1">
      <c r="A3" s="18"/>
      <c r="B3" s="18"/>
      <c r="C3" s="18"/>
      <c r="D3" s="18"/>
      <c r="E3" s="18"/>
      <c r="F3" s="18"/>
      <c r="G3" s="18"/>
      <c r="H3" s="18"/>
      <c r="I3" s="16"/>
    </row>
    <row r="4" spans="1:9" ht="24" customHeight="1">
      <c r="A4" s="19" t="s">
        <v>69</v>
      </c>
      <c r="B4" s="19"/>
      <c r="C4" s="19"/>
      <c r="D4" s="19"/>
      <c r="E4" s="19"/>
      <c r="F4" s="19"/>
      <c r="G4" s="19"/>
      <c r="H4" s="19"/>
      <c r="I4" s="16"/>
    </row>
    <row r="5" spans="1:9" ht="23.1" customHeight="1">
      <c r="A5" s="20" t="s">
        <v>101</v>
      </c>
      <c r="B5" s="20"/>
      <c r="C5" s="20"/>
      <c r="D5" s="20"/>
      <c r="E5" s="20"/>
      <c r="F5" s="20"/>
      <c r="G5" s="20"/>
      <c r="H5" s="20"/>
      <c r="I5" s="5"/>
    </row>
    <row r="6" spans="1:9" ht="35.1" customHeight="1">
      <c r="A6" s="6" t="s">
        <v>70</v>
      </c>
      <c r="B6" s="21" t="str">
        <f>VLOOKUP(A1,汇总表!B1:D32,3,FALSE)</f>
        <v>文体专项经费</v>
      </c>
      <c r="C6" s="21"/>
      <c r="D6" s="21" t="s">
        <v>71</v>
      </c>
      <c r="E6" s="21"/>
      <c r="F6" s="21"/>
      <c r="G6" s="21" t="s">
        <v>72</v>
      </c>
      <c r="H6" s="21"/>
      <c r="I6" s="5"/>
    </row>
    <row r="7" spans="1:9" ht="35.1" customHeight="1">
      <c r="A7" s="21" t="s">
        <v>73</v>
      </c>
      <c r="B7" s="21"/>
      <c r="C7" s="21" t="s">
        <v>74</v>
      </c>
      <c r="D7" s="21"/>
      <c r="E7" s="21"/>
      <c r="F7" s="21" t="s">
        <v>75</v>
      </c>
      <c r="G7" s="22" t="s">
        <v>76</v>
      </c>
      <c r="H7" s="21" t="s">
        <v>77</v>
      </c>
      <c r="I7" s="16"/>
    </row>
    <row r="8" spans="1:9" ht="35.1" customHeight="1">
      <c r="A8" s="21"/>
      <c r="B8" s="21"/>
      <c r="C8" s="21"/>
      <c r="D8" s="21"/>
      <c r="E8" s="21"/>
      <c r="F8" s="21"/>
      <c r="G8" s="23"/>
      <c r="H8" s="21"/>
      <c r="I8" s="16"/>
    </row>
    <row r="9" spans="1:9" ht="35.1" customHeight="1">
      <c r="A9" s="24" t="s">
        <v>78</v>
      </c>
      <c r="B9" s="24"/>
      <c r="C9" s="25">
        <f>VLOOKUP(B6,汇总表!D1:K32,6,FALSE)</f>
        <v>4</v>
      </c>
      <c r="D9" s="25"/>
      <c r="E9" s="25"/>
      <c r="F9" s="7">
        <f>C9</f>
        <v>4</v>
      </c>
      <c r="G9" s="7">
        <v>0</v>
      </c>
      <c r="H9" s="7">
        <v>0</v>
      </c>
      <c r="I9" s="5"/>
    </row>
    <row r="10" spans="1:9" ht="35.1" customHeight="1">
      <c r="A10" s="24" t="s">
        <v>79</v>
      </c>
      <c r="B10" s="24"/>
      <c r="C10" s="25">
        <f>VLOOKUP(B6,汇总表!D1:K32,7,FALSE)</f>
        <v>3.96</v>
      </c>
      <c r="D10" s="25"/>
      <c r="E10" s="25"/>
      <c r="F10" s="7">
        <f>C10</f>
        <v>3.96</v>
      </c>
      <c r="G10" s="7">
        <v>0</v>
      </c>
      <c r="H10" s="7">
        <v>0</v>
      </c>
      <c r="I10" s="5"/>
    </row>
    <row r="11" spans="1:9" ht="35.1" customHeight="1">
      <c r="A11" s="24" t="s">
        <v>80</v>
      </c>
      <c r="B11" s="24"/>
      <c r="C11" s="25">
        <f>VLOOKUP(B6,汇总表!D1:K32,8,FALSE)</f>
        <v>3.96</v>
      </c>
      <c r="D11" s="25"/>
      <c r="E11" s="25"/>
      <c r="F11" s="7">
        <f>C11</f>
        <v>3.96</v>
      </c>
      <c r="G11" s="7">
        <v>0</v>
      </c>
      <c r="H11" s="7">
        <v>0</v>
      </c>
      <c r="I11" s="5"/>
    </row>
    <row r="12" spans="1:9" ht="35.1" customHeight="1">
      <c r="A12" s="24" t="s">
        <v>81</v>
      </c>
      <c r="B12" s="24"/>
      <c r="C12" s="26">
        <f>C11/C10</f>
        <v>1</v>
      </c>
      <c r="D12" s="26"/>
      <c r="E12" s="26"/>
      <c r="F12" s="8">
        <f>C12</f>
        <v>1</v>
      </c>
      <c r="G12" s="7">
        <v>0</v>
      </c>
      <c r="H12" s="7">
        <v>0</v>
      </c>
      <c r="I12" s="5"/>
    </row>
    <row r="13" spans="1:9" ht="35.1" customHeight="1">
      <c r="A13" s="21" t="s">
        <v>82</v>
      </c>
      <c r="B13" s="21" t="s">
        <v>83</v>
      </c>
      <c r="C13" s="21" t="s">
        <v>82</v>
      </c>
      <c r="D13" s="21"/>
      <c r="E13" s="21" t="s">
        <v>84</v>
      </c>
      <c r="F13" s="21" t="s">
        <v>85</v>
      </c>
      <c r="G13" s="22" t="s">
        <v>86</v>
      </c>
      <c r="H13" s="22" t="s">
        <v>87</v>
      </c>
      <c r="I13" s="16"/>
    </row>
    <row r="14" spans="1:9" ht="35.1" customHeight="1">
      <c r="A14" s="21"/>
      <c r="B14" s="21"/>
      <c r="C14" s="21"/>
      <c r="D14" s="21"/>
      <c r="E14" s="21"/>
      <c r="F14" s="21"/>
      <c r="G14" s="23"/>
      <c r="H14" s="23"/>
      <c r="I14" s="16"/>
    </row>
    <row r="15" spans="1:9" ht="35.1" customHeight="1">
      <c r="A15" s="21"/>
      <c r="B15" s="21" t="s">
        <v>88</v>
      </c>
      <c r="C15" s="27" t="s">
        <v>89</v>
      </c>
      <c r="D15" s="28"/>
      <c r="E15" s="9" t="s">
        <v>247</v>
      </c>
      <c r="F15" s="9" t="s">
        <v>248</v>
      </c>
      <c r="G15" s="9" t="s">
        <v>248</v>
      </c>
      <c r="H15" s="9" t="s">
        <v>90</v>
      </c>
      <c r="I15" s="5"/>
    </row>
    <row r="16" spans="1:9" ht="35.1" customHeight="1">
      <c r="A16" s="21"/>
      <c r="B16" s="21"/>
      <c r="C16" s="31"/>
      <c r="D16" s="32"/>
      <c r="E16" s="9" t="s">
        <v>249</v>
      </c>
      <c r="F16" s="9" t="s">
        <v>248</v>
      </c>
      <c r="G16" s="9" t="s">
        <v>248</v>
      </c>
      <c r="H16" s="9" t="s">
        <v>90</v>
      </c>
      <c r="I16" s="5"/>
    </row>
    <row r="17" spans="1:9" ht="35.1" customHeight="1">
      <c r="A17" s="21"/>
      <c r="B17" s="21"/>
      <c r="C17" s="31"/>
      <c r="D17" s="32"/>
      <c r="E17" s="9" t="s">
        <v>250</v>
      </c>
      <c r="F17" s="9" t="s">
        <v>251</v>
      </c>
      <c r="G17" s="9" t="s">
        <v>251</v>
      </c>
      <c r="H17" s="9" t="s">
        <v>90</v>
      </c>
      <c r="I17" s="5"/>
    </row>
    <row r="18" spans="1:9" ht="35.1" customHeight="1">
      <c r="A18" s="21"/>
      <c r="B18" s="21"/>
      <c r="C18" s="29"/>
      <c r="D18" s="30"/>
      <c r="E18" s="9" t="s">
        <v>252</v>
      </c>
      <c r="F18" s="9" t="s">
        <v>253</v>
      </c>
      <c r="G18" s="9" t="s">
        <v>253</v>
      </c>
      <c r="H18" s="9" t="s">
        <v>90</v>
      </c>
      <c r="I18" s="5"/>
    </row>
    <row r="19" spans="1:9" ht="35.1" customHeight="1">
      <c r="A19" s="21"/>
      <c r="B19" s="21"/>
      <c r="C19" s="21" t="s">
        <v>91</v>
      </c>
      <c r="D19" s="21"/>
      <c r="E19" s="9" t="s">
        <v>212</v>
      </c>
      <c r="F19" s="10">
        <v>1</v>
      </c>
      <c r="G19" s="10">
        <v>1</v>
      </c>
      <c r="H19" s="9" t="s">
        <v>90</v>
      </c>
      <c r="I19" s="5"/>
    </row>
    <row r="20" spans="1:9" ht="35.1" customHeight="1">
      <c r="A20" s="21"/>
      <c r="B20" s="21"/>
      <c r="C20" s="21" t="s">
        <v>92</v>
      </c>
      <c r="D20" s="21"/>
      <c r="E20" s="9" t="s">
        <v>254</v>
      </c>
      <c r="F20" s="9" t="s">
        <v>171</v>
      </c>
      <c r="G20" s="10">
        <v>1</v>
      </c>
      <c r="H20" s="9" t="s">
        <v>90</v>
      </c>
      <c r="I20" s="5"/>
    </row>
    <row r="21" spans="1:9" ht="35.1" customHeight="1">
      <c r="A21" s="21"/>
      <c r="B21" s="21"/>
      <c r="C21" s="24" t="s">
        <v>93</v>
      </c>
      <c r="D21" s="24"/>
      <c r="E21" s="9" t="s">
        <v>257</v>
      </c>
      <c r="F21" s="11" t="s">
        <v>258</v>
      </c>
      <c r="G21" s="11" t="s">
        <v>258</v>
      </c>
      <c r="H21" s="9" t="s">
        <v>90</v>
      </c>
      <c r="I21" s="5"/>
    </row>
    <row r="22" spans="1:9" ht="35.1" customHeight="1">
      <c r="A22" s="21"/>
      <c r="B22" s="21" t="s">
        <v>94</v>
      </c>
      <c r="C22" s="27" t="s">
        <v>95</v>
      </c>
      <c r="D22" s="28"/>
      <c r="E22" s="9" t="s">
        <v>255</v>
      </c>
      <c r="F22" s="9" t="s">
        <v>173</v>
      </c>
      <c r="G22" s="10">
        <v>0.98</v>
      </c>
      <c r="H22" s="9" t="s">
        <v>90</v>
      </c>
      <c r="I22" s="5"/>
    </row>
    <row r="23" spans="1:9" ht="35.1" customHeight="1">
      <c r="A23" s="21"/>
      <c r="B23" s="21"/>
      <c r="C23" s="29"/>
      <c r="D23" s="30"/>
      <c r="E23" s="9" t="s">
        <v>256</v>
      </c>
      <c r="F23" s="9" t="s">
        <v>173</v>
      </c>
      <c r="G23" s="10">
        <v>0.98</v>
      </c>
      <c r="H23" s="9" t="s">
        <v>90</v>
      </c>
      <c r="I23" s="5"/>
    </row>
    <row r="24" spans="1:9" ht="35.1" customHeight="1">
      <c r="A24" s="21"/>
      <c r="B24" s="21"/>
      <c r="C24" s="21" t="s">
        <v>96</v>
      </c>
      <c r="D24" s="21"/>
      <c r="E24" s="9" t="s">
        <v>97</v>
      </c>
      <c r="F24" s="9" t="s">
        <v>97</v>
      </c>
      <c r="G24" s="9" t="s">
        <v>97</v>
      </c>
      <c r="H24" s="9" t="s">
        <v>97</v>
      </c>
      <c r="I24" s="5"/>
    </row>
    <row r="25" spans="1:9" ht="35.1" customHeight="1">
      <c r="A25" s="21"/>
      <c r="B25" s="21"/>
      <c r="C25" s="21" t="s">
        <v>98</v>
      </c>
      <c r="D25" s="21"/>
      <c r="E25" s="9" t="s">
        <v>97</v>
      </c>
      <c r="F25" s="9" t="s">
        <v>97</v>
      </c>
      <c r="G25" s="9" t="s">
        <v>97</v>
      </c>
      <c r="H25" s="9" t="s">
        <v>97</v>
      </c>
      <c r="I25" s="5"/>
    </row>
    <row r="26" spans="1:9" ht="35.1" customHeight="1">
      <c r="A26" s="21"/>
      <c r="B26" s="21"/>
      <c r="C26" s="21" t="s">
        <v>99</v>
      </c>
      <c r="D26" s="21"/>
      <c r="E26" s="9" t="s">
        <v>174</v>
      </c>
      <c r="F26" s="9" t="s">
        <v>100</v>
      </c>
      <c r="G26" s="10">
        <v>0.96</v>
      </c>
      <c r="H26" s="9" t="s">
        <v>90</v>
      </c>
      <c r="I26" s="5"/>
    </row>
    <row r="27" spans="1:9" ht="35.1" customHeight="1">
      <c r="A27" s="12" t="s">
        <v>135</v>
      </c>
    </row>
    <row r="29" spans="1:9" ht="35.1" customHeight="1">
      <c r="B29" s="13"/>
      <c r="C29" s="13"/>
      <c r="D29" s="13"/>
      <c r="E29" s="13"/>
    </row>
    <row r="30" spans="1:9" ht="35.1" customHeight="1">
      <c r="B30" s="13"/>
      <c r="C30" s="13"/>
      <c r="D30" s="13"/>
      <c r="E30" s="13"/>
    </row>
    <row r="31" spans="1:9" ht="35.1" customHeight="1">
      <c r="B31" s="13"/>
      <c r="C31" s="13"/>
      <c r="D31" s="13"/>
      <c r="E31" s="13"/>
    </row>
    <row r="32" spans="1:9" ht="35.1" customHeight="1">
      <c r="B32" s="13"/>
      <c r="C32" s="13"/>
      <c r="D32" s="13"/>
      <c r="E32" s="13"/>
    </row>
    <row r="33" spans="2:5" ht="35.1" customHeight="1">
      <c r="B33" s="13"/>
      <c r="C33" s="13"/>
      <c r="D33" s="13"/>
      <c r="E33" s="14"/>
    </row>
    <row r="34" spans="2:5" ht="35.1" customHeight="1">
      <c r="B34" s="13"/>
      <c r="C34" s="13"/>
      <c r="D34" s="13"/>
      <c r="E34" s="13"/>
    </row>
    <row r="35" spans="2:5" ht="35.1" customHeight="1">
      <c r="B35" s="13"/>
      <c r="C35" s="13"/>
      <c r="D35" s="13"/>
      <c r="E35" s="13"/>
    </row>
    <row r="36" spans="2:5" ht="35.1" customHeight="1">
      <c r="B36" s="13"/>
      <c r="C36" s="13"/>
      <c r="D36" s="13"/>
      <c r="E36" s="13"/>
    </row>
    <row r="37" spans="2:5" ht="35.1" customHeight="1">
      <c r="B37" s="13"/>
      <c r="C37" s="13"/>
      <c r="D37" s="13"/>
      <c r="E37" s="13"/>
    </row>
    <row r="38" spans="2:5" ht="35.1" customHeight="1">
      <c r="B38" s="13"/>
      <c r="C38" s="13"/>
      <c r="D38" s="13"/>
      <c r="E38" s="13"/>
    </row>
    <row r="39" spans="2:5" ht="35.1" customHeight="1">
      <c r="B39" s="13"/>
      <c r="C39" s="13"/>
      <c r="D39" s="13"/>
      <c r="E39" s="14"/>
    </row>
    <row r="40" spans="2:5" ht="35.1" customHeight="1">
      <c r="B40" s="13"/>
      <c r="C40" s="13"/>
      <c r="D40" s="13"/>
      <c r="E40" s="13"/>
    </row>
  </sheetData>
  <mergeCells count="40">
    <mergeCell ref="F13:F14"/>
    <mergeCell ref="G13:G14"/>
    <mergeCell ref="H13:H14"/>
    <mergeCell ref="I13:I14"/>
    <mergeCell ref="A12:B12"/>
    <mergeCell ref="C12:E12"/>
    <mergeCell ref="A13:A26"/>
    <mergeCell ref="B13:B14"/>
    <mergeCell ref="C13:D14"/>
    <mergeCell ref="E13:E14"/>
    <mergeCell ref="B22:B26"/>
    <mergeCell ref="C24:D24"/>
    <mergeCell ref="C25:D25"/>
    <mergeCell ref="C15:D18"/>
    <mergeCell ref="C22:D23"/>
    <mergeCell ref="B15:B21"/>
    <mergeCell ref="C19:D19"/>
    <mergeCell ref="C20:D20"/>
    <mergeCell ref="C21:D21"/>
    <mergeCell ref="C26:D26"/>
    <mergeCell ref="A9:B9"/>
    <mergeCell ref="C9:E9"/>
    <mergeCell ref="A10:B10"/>
    <mergeCell ref="C10:E10"/>
    <mergeCell ref="A11:B11"/>
    <mergeCell ref="C11:E11"/>
    <mergeCell ref="I7:I8"/>
    <mergeCell ref="A2:H2"/>
    <mergeCell ref="I2:I4"/>
    <mergeCell ref="A3:H3"/>
    <mergeCell ref="A4:H4"/>
    <mergeCell ref="A5:H5"/>
    <mergeCell ref="B6:C6"/>
    <mergeCell ref="D6:F6"/>
    <mergeCell ref="G6:H6"/>
    <mergeCell ref="A7:B8"/>
    <mergeCell ref="C7:E8"/>
    <mergeCell ref="F7:F8"/>
    <mergeCell ref="G7:G8"/>
    <mergeCell ref="H7:H8"/>
  </mergeCells>
  <phoneticPr fontId="2" type="noConversion"/>
  <pageMargins left="0.7" right="0.7" top="0.75" bottom="0.75" header="0.3" footer="0.3"/>
  <pageSetup paperSize="9" scale="7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E4E8C-BD40-4307-8C4A-1F6AF9038287}">
  <dimension ref="A1:I32"/>
  <sheetViews>
    <sheetView view="pageBreakPreview" zoomScale="60" zoomScaleNormal="100" workbookViewId="0">
      <selection activeCell="I13" sqref="I13:I14"/>
    </sheetView>
  </sheetViews>
  <sheetFormatPr defaultColWidth="11" defaultRowHeight="35.1" customHeight="1"/>
  <cols>
    <col min="1" max="4" width="11" style="4"/>
    <col min="5" max="5" width="23" style="4" customWidth="1"/>
    <col min="6" max="6" width="11" style="4"/>
    <col min="7" max="7" width="11.875" style="4" customWidth="1"/>
    <col min="8" max="8" width="13.5" style="4" customWidth="1"/>
    <col min="9" max="16384" width="11" style="4"/>
  </cols>
  <sheetData>
    <row r="1" spans="1:9" ht="35.1" customHeight="1">
      <c r="A1" s="3" t="s">
        <v>165</v>
      </c>
    </row>
    <row r="2" spans="1:9" ht="27.95" customHeight="1">
      <c r="A2" s="17" t="s">
        <v>68</v>
      </c>
      <c r="B2" s="17"/>
      <c r="C2" s="17"/>
      <c r="D2" s="17"/>
      <c r="E2" s="17"/>
      <c r="F2" s="17"/>
      <c r="G2" s="17"/>
      <c r="H2" s="17"/>
      <c r="I2" s="16"/>
    </row>
    <row r="3" spans="1:9" ht="15" customHeight="1">
      <c r="A3" s="18"/>
      <c r="B3" s="18"/>
      <c r="C3" s="18"/>
      <c r="D3" s="18"/>
      <c r="E3" s="18"/>
      <c r="F3" s="18"/>
      <c r="G3" s="18"/>
      <c r="H3" s="18"/>
      <c r="I3" s="16"/>
    </row>
    <row r="4" spans="1:9" ht="24" customHeight="1">
      <c r="A4" s="19" t="s">
        <v>69</v>
      </c>
      <c r="B4" s="19"/>
      <c r="C4" s="19"/>
      <c r="D4" s="19"/>
      <c r="E4" s="19"/>
      <c r="F4" s="19"/>
      <c r="G4" s="19"/>
      <c r="H4" s="19"/>
      <c r="I4" s="16"/>
    </row>
    <row r="5" spans="1:9" ht="23.1" customHeight="1">
      <c r="A5" s="20" t="s">
        <v>101</v>
      </c>
      <c r="B5" s="20"/>
      <c r="C5" s="20"/>
      <c r="D5" s="20"/>
      <c r="E5" s="20"/>
      <c r="F5" s="20"/>
      <c r="G5" s="20"/>
      <c r="H5" s="20"/>
      <c r="I5" s="5"/>
    </row>
    <row r="6" spans="1:9" ht="35.1" customHeight="1">
      <c r="A6" s="6" t="s">
        <v>70</v>
      </c>
      <c r="B6" s="21" t="str">
        <f>VLOOKUP(A1,汇总表!B1:D32,3,FALSE)</f>
        <v>对口专项经费</v>
      </c>
      <c r="C6" s="21"/>
      <c r="D6" s="21" t="s">
        <v>71</v>
      </c>
      <c r="E6" s="21"/>
      <c r="F6" s="21"/>
      <c r="G6" s="21" t="s">
        <v>72</v>
      </c>
      <c r="H6" s="21"/>
      <c r="I6" s="5"/>
    </row>
    <row r="7" spans="1:9" ht="35.1" customHeight="1">
      <c r="A7" s="21" t="s">
        <v>73</v>
      </c>
      <c r="B7" s="21"/>
      <c r="C7" s="21" t="s">
        <v>74</v>
      </c>
      <c r="D7" s="21"/>
      <c r="E7" s="21"/>
      <c r="F7" s="21" t="s">
        <v>75</v>
      </c>
      <c r="G7" s="22" t="s">
        <v>76</v>
      </c>
      <c r="H7" s="21" t="s">
        <v>77</v>
      </c>
      <c r="I7" s="16"/>
    </row>
    <row r="8" spans="1:9" ht="35.1" customHeight="1">
      <c r="A8" s="21"/>
      <c r="B8" s="21"/>
      <c r="C8" s="21"/>
      <c r="D8" s="21"/>
      <c r="E8" s="21"/>
      <c r="F8" s="21"/>
      <c r="G8" s="23"/>
      <c r="H8" s="21"/>
      <c r="I8" s="16"/>
    </row>
    <row r="9" spans="1:9" ht="35.1" customHeight="1">
      <c r="A9" s="24" t="s">
        <v>78</v>
      </c>
      <c r="B9" s="24"/>
      <c r="C9" s="25">
        <f>VLOOKUP(B6,汇总表!D1:K32,6,FALSE)</f>
        <v>0</v>
      </c>
      <c r="D9" s="25"/>
      <c r="E9" s="25"/>
      <c r="F9" s="7">
        <f>C9</f>
        <v>0</v>
      </c>
      <c r="G9" s="7">
        <v>0</v>
      </c>
      <c r="H9" s="7">
        <v>0</v>
      </c>
      <c r="I9" s="5"/>
    </row>
    <row r="10" spans="1:9" ht="35.1" customHeight="1">
      <c r="A10" s="24" t="s">
        <v>79</v>
      </c>
      <c r="B10" s="24"/>
      <c r="C10" s="25">
        <f>VLOOKUP(B6,汇总表!D1:K32,7,FALSE)</f>
        <v>2</v>
      </c>
      <c r="D10" s="25"/>
      <c r="E10" s="25"/>
      <c r="F10" s="7">
        <f>C10</f>
        <v>2</v>
      </c>
      <c r="G10" s="7">
        <v>0</v>
      </c>
      <c r="H10" s="7">
        <v>0</v>
      </c>
      <c r="I10" s="5"/>
    </row>
    <row r="11" spans="1:9" ht="35.1" customHeight="1">
      <c r="A11" s="24" t="s">
        <v>80</v>
      </c>
      <c r="B11" s="24"/>
      <c r="C11" s="25">
        <f>VLOOKUP(B6,汇总表!D1:K32,8,FALSE)</f>
        <v>2</v>
      </c>
      <c r="D11" s="25"/>
      <c r="E11" s="25"/>
      <c r="F11" s="7">
        <f>C11</f>
        <v>2</v>
      </c>
      <c r="G11" s="7">
        <v>0</v>
      </c>
      <c r="H11" s="7">
        <v>0</v>
      </c>
      <c r="I11" s="5"/>
    </row>
    <row r="12" spans="1:9" ht="35.1" customHeight="1">
      <c r="A12" s="24" t="s">
        <v>81</v>
      </c>
      <c r="B12" s="24"/>
      <c r="C12" s="26">
        <f>C11/C10</f>
        <v>1</v>
      </c>
      <c r="D12" s="26"/>
      <c r="E12" s="26"/>
      <c r="F12" s="8">
        <f>C12</f>
        <v>1</v>
      </c>
      <c r="G12" s="7">
        <v>0</v>
      </c>
      <c r="H12" s="7">
        <v>0</v>
      </c>
      <c r="I12" s="5"/>
    </row>
    <row r="13" spans="1:9" ht="35.1" customHeight="1">
      <c r="A13" s="21" t="s">
        <v>82</v>
      </c>
      <c r="B13" s="21" t="s">
        <v>83</v>
      </c>
      <c r="C13" s="21" t="s">
        <v>82</v>
      </c>
      <c r="D13" s="21"/>
      <c r="E13" s="21" t="s">
        <v>84</v>
      </c>
      <c r="F13" s="21" t="s">
        <v>85</v>
      </c>
      <c r="G13" s="22" t="s">
        <v>86</v>
      </c>
      <c r="H13" s="22" t="s">
        <v>87</v>
      </c>
      <c r="I13" s="16"/>
    </row>
    <row r="14" spans="1:9" ht="35.1" customHeight="1">
      <c r="A14" s="21"/>
      <c r="B14" s="21"/>
      <c r="C14" s="21"/>
      <c r="D14" s="21"/>
      <c r="E14" s="21"/>
      <c r="F14" s="21"/>
      <c r="G14" s="23"/>
      <c r="H14" s="23"/>
      <c r="I14" s="16"/>
    </row>
    <row r="15" spans="1:9" ht="35.1" customHeight="1">
      <c r="A15" s="21"/>
      <c r="B15" s="21" t="s">
        <v>88</v>
      </c>
      <c r="C15" s="21" t="s">
        <v>89</v>
      </c>
      <c r="D15" s="21"/>
      <c r="E15" s="9" t="s">
        <v>406</v>
      </c>
      <c r="F15" s="9" t="s">
        <v>400</v>
      </c>
      <c r="G15" s="9" t="s">
        <v>400</v>
      </c>
      <c r="H15" s="9" t="s">
        <v>90</v>
      </c>
      <c r="I15" s="5"/>
    </row>
    <row r="16" spans="1:9" ht="35.1" customHeight="1">
      <c r="A16" s="21"/>
      <c r="B16" s="21"/>
      <c r="C16" s="21" t="s">
        <v>91</v>
      </c>
      <c r="D16" s="21"/>
      <c r="E16" s="9" t="s">
        <v>316</v>
      </c>
      <c r="F16" s="10">
        <v>1</v>
      </c>
      <c r="G16" s="10">
        <v>1</v>
      </c>
      <c r="H16" s="9" t="s">
        <v>90</v>
      </c>
      <c r="I16" s="5"/>
    </row>
    <row r="17" spans="1:9" ht="35.1" customHeight="1">
      <c r="A17" s="21"/>
      <c r="B17" s="21"/>
      <c r="C17" s="21" t="s">
        <v>92</v>
      </c>
      <c r="D17" s="21"/>
      <c r="E17" s="9" t="s">
        <v>407</v>
      </c>
      <c r="F17" s="9" t="s">
        <v>171</v>
      </c>
      <c r="G17" s="10">
        <v>1</v>
      </c>
      <c r="H17" s="9" t="s">
        <v>90</v>
      </c>
      <c r="I17" s="5"/>
    </row>
    <row r="18" spans="1:9" ht="35.1" customHeight="1">
      <c r="A18" s="21"/>
      <c r="B18" s="21"/>
      <c r="C18" s="24" t="s">
        <v>93</v>
      </c>
      <c r="D18" s="24"/>
      <c r="E18" s="9" t="s">
        <v>408</v>
      </c>
      <c r="F18" s="11" t="s">
        <v>409</v>
      </c>
      <c r="G18" s="11" t="s">
        <v>409</v>
      </c>
      <c r="H18" s="9" t="s">
        <v>90</v>
      </c>
      <c r="I18" s="5"/>
    </row>
    <row r="19" spans="1:9" ht="35.1" customHeight="1">
      <c r="A19" s="21"/>
      <c r="B19" s="21" t="s">
        <v>94</v>
      </c>
      <c r="C19" s="21" t="s">
        <v>95</v>
      </c>
      <c r="D19" s="21"/>
      <c r="E19" s="9" t="s">
        <v>410</v>
      </c>
      <c r="F19" s="9" t="s">
        <v>319</v>
      </c>
      <c r="G19" s="10">
        <v>0.98</v>
      </c>
      <c r="H19" s="9" t="s">
        <v>90</v>
      </c>
      <c r="I19" s="5"/>
    </row>
    <row r="20" spans="1:9" ht="35.1" customHeight="1">
      <c r="A20" s="21"/>
      <c r="B20" s="21"/>
      <c r="C20" s="21" t="s">
        <v>96</v>
      </c>
      <c r="D20" s="21"/>
      <c r="E20" s="9" t="s">
        <v>97</v>
      </c>
      <c r="F20" s="9" t="s">
        <v>97</v>
      </c>
      <c r="G20" s="9" t="s">
        <v>97</v>
      </c>
      <c r="H20" s="9" t="s">
        <v>97</v>
      </c>
      <c r="I20" s="5"/>
    </row>
    <row r="21" spans="1:9" ht="35.1" customHeight="1">
      <c r="A21" s="21"/>
      <c r="B21" s="21"/>
      <c r="C21" s="21" t="s">
        <v>98</v>
      </c>
      <c r="D21" s="21"/>
      <c r="E21" s="9" t="s">
        <v>97</v>
      </c>
      <c r="F21" s="9" t="s">
        <v>97</v>
      </c>
      <c r="G21" s="9" t="s">
        <v>97</v>
      </c>
      <c r="H21" s="9" t="s">
        <v>97</v>
      </c>
      <c r="I21" s="5"/>
    </row>
    <row r="22" spans="1:9" ht="35.1" customHeight="1">
      <c r="A22" s="21"/>
      <c r="B22" s="21"/>
      <c r="C22" s="21" t="s">
        <v>99</v>
      </c>
      <c r="D22" s="21"/>
      <c r="E22" s="9" t="s">
        <v>405</v>
      </c>
      <c r="F22" s="9" t="s">
        <v>100</v>
      </c>
      <c r="G22" s="10">
        <v>0.96</v>
      </c>
      <c r="H22" s="9" t="s">
        <v>90</v>
      </c>
      <c r="I22" s="5"/>
    </row>
    <row r="23" spans="1:9" ht="35.1" customHeight="1">
      <c r="A23" s="12" t="s">
        <v>135</v>
      </c>
    </row>
    <row r="25" spans="1:9" ht="35.1" customHeight="1">
      <c r="B25"/>
      <c r="C25" s="13"/>
      <c r="D25" s="13"/>
      <c r="E25" s="13"/>
    </row>
    <row r="26" spans="1:9" ht="35.1" customHeight="1">
      <c r="B26" s="13"/>
      <c r="C26" s="13"/>
      <c r="D26" s="13"/>
      <c r="E26" s="13"/>
    </row>
    <row r="27" spans="1:9" ht="35.1" customHeight="1">
      <c r="B27" s="13"/>
      <c r="C27" s="13"/>
      <c r="D27" s="13"/>
      <c r="E27" s="13"/>
    </row>
    <row r="28" spans="1:9" ht="35.1" customHeight="1">
      <c r="B28" s="13"/>
      <c r="C28" s="13"/>
      <c r="D28" s="13"/>
      <c r="E28" s="13"/>
    </row>
    <row r="29" spans="1:9" ht="35.1" customHeight="1">
      <c r="B29" s="13"/>
      <c r="C29" s="13"/>
      <c r="D29" s="13"/>
      <c r="E29" s="13"/>
    </row>
    <row r="30" spans="1:9" ht="35.1" customHeight="1">
      <c r="B30" s="13"/>
      <c r="C30" s="13"/>
      <c r="D30" s="13"/>
      <c r="E30" s="13"/>
    </row>
    <row r="31" spans="1:9" ht="35.1" customHeight="1">
      <c r="B31" s="13"/>
      <c r="C31" s="13"/>
      <c r="D31" s="13"/>
      <c r="E31" s="13"/>
    </row>
    <row r="32" spans="1:9" ht="35.1" customHeight="1">
      <c r="B32" s="13"/>
      <c r="C32" s="13"/>
      <c r="D32" s="13"/>
      <c r="E32" s="13"/>
    </row>
  </sheetData>
  <mergeCells count="40">
    <mergeCell ref="F13:F14"/>
    <mergeCell ref="G13:G14"/>
    <mergeCell ref="H13:H14"/>
    <mergeCell ref="I13:I14"/>
    <mergeCell ref="A12:B12"/>
    <mergeCell ref="C12:E12"/>
    <mergeCell ref="A13:A22"/>
    <mergeCell ref="B13:B14"/>
    <mergeCell ref="C13:D14"/>
    <mergeCell ref="E13:E14"/>
    <mergeCell ref="B19:B22"/>
    <mergeCell ref="C19:D19"/>
    <mergeCell ref="C20:D20"/>
    <mergeCell ref="C21:D21"/>
    <mergeCell ref="B15:B18"/>
    <mergeCell ref="C15:D15"/>
    <mergeCell ref="C16:D16"/>
    <mergeCell ref="C17:D17"/>
    <mergeCell ref="C18:D18"/>
    <mergeCell ref="C22:D22"/>
    <mergeCell ref="A9:B9"/>
    <mergeCell ref="C9:E9"/>
    <mergeCell ref="A10:B10"/>
    <mergeCell ref="C10:E10"/>
    <mergeCell ref="A11:B11"/>
    <mergeCell ref="C11:E11"/>
    <mergeCell ref="I7:I8"/>
    <mergeCell ref="A2:H2"/>
    <mergeCell ref="I2:I4"/>
    <mergeCell ref="A3:H3"/>
    <mergeCell ref="A4:H4"/>
    <mergeCell ref="A5:H5"/>
    <mergeCell ref="B6:C6"/>
    <mergeCell ref="D6:F6"/>
    <mergeCell ref="G6:H6"/>
    <mergeCell ref="A7:B8"/>
    <mergeCell ref="C7:E8"/>
    <mergeCell ref="F7:F8"/>
    <mergeCell ref="G7:G8"/>
    <mergeCell ref="H7:H8"/>
  </mergeCells>
  <phoneticPr fontId="2" type="noConversion"/>
  <pageMargins left="0.7" right="0.7" top="0.75" bottom="0.75" header="0.3" footer="0.3"/>
  <pageSetup paperSize="9" scale="79" orientation="portrait" r:id="rId1"/>
  <colBreaks count="1" manualBreakCount="1">
    <brk id="8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7A2A2-A98A-4A6D-BE3A-0648BD11BE3D}">
  <dimension ref="A1:I32"/>
  <sheetViews>
    <sheetView view="pageBreakPreview" zoomScale="60" zoomScaleNormal="100" workbookViewId="0">
      <selection activeCell="L17" sqref="L17"/>
    </sheetView>
  </sheetViews>
  <sheetFormatPr defaultColWidth="11" defaultRowHeight="35.1" customHeight="1"/>
  <cols>
    <col min="1" max="4" width="11" style="4"/>
    <col min="5" max="5" width="23" style="4" customWidth="1"/>
    <col min="6" max="6" width="11" style="4"/>
    <col min="7" max="7" width="11.875" style="4" customWidth="1"/>
    <col min="8" max="8" width="13.5" style="4" customWidth="1"/>
    <col min="9" max="16384" width="11" style="4"/>
  </cols>
  <sheetData>
    <row r="1" spans="1:9" ht="35.1" customHeight="1">
      <c r="A1" s="3" t="s">
        <v>166</v>
      </c>
    </row>
    <row r="2" spans="1:9" ht="27.95" customHeight="1">
      <c r="A2" s="17" t="s">
        <v>68</v>
      </c>
      <c r="B2" s="17"/>
      <c r="C2" s="17"/>
      <c r="D2" s="17"/>
      <c r="E2" s="17"/>
      <c r="F2" s="17"/>
      <c r="G2" s="17"/>
      <c r="H2" s="17"/>
      <c r="I2" s="16"/>
    </row>
    <row r="3" spans="1:9" ht="15" customHeight="1">
      <c r="A3" s="18"/>
      <c r="B3" s="18"/>
      <c r="C3" s="18"/>
      <c r="D3" s="18"/>
      <c r="E3" s="18"/>
      <c r="F3" s="18"/>
      <c r="G3" s="18"/>
      <c r="H3" s="18"/>
      <c r="I3" s="16"/>
    </row>
    <row r="4" spans="1:9" ht="24" customHeight="1">
      <c r="A4" s="19" t="s">
        <v>69</v>
      </c>
      <c r="B4" s="19"/>
      <c r="C4" s="19"/>
      <c r="D4" s="19"/>
      <c r="E4" s="19"/>
      <c r="F4" s="19"/>
      <c r="G4" s="19"/>
      <c r="H4" s="19"/>
      <c r="I4" s="16"/>
    </row>
    <row r="5" spans="1:9" ht="23.1" customHeight="1">
      <c r="A5" s="20" t="s">
        <v>101</v>
      </c>
      <c r="B5" s="20"/>
      <c r="C5" s="20"/>
      <c r="D5" s="20"/>
      <c r="E5" s="20"/>
      <c r="F5" s="20"/>
      <c r="G5" s="20"/>
      <c r="H5" s="20"/>
      <c r="I5" s="5"/>
    </row>
    <row r="6" spans="1:9" ht="35.1" customHeight="1">
      <c r="A6" s="6" t="s">
        <v>70</v>
      </c>
      <c r="B6" s="21" t="str">
        <f>VLOOKUP(A1,汇总表!B1:D33,3,FALSE)</f>
        <v>老干部活动经费</v>
      </c>
      <c r="C6" s="21"/>
      <c r="D6" s="21" t="s">
        <v>71</v>
      </c>
      <c r="E6" s="21"/>
      <c r="F6" s="21"/>
      <c r="G6" s="21" t="s">
        <v>72</v>
      </c>
      <c r="H6" s="21"/>
      <c r="I6" s="5"/>
    </row>
    <row r="7" spans="1:9" ht="35.1" customHeight="1">
      <c r="A7" s="21" t="s">
        <v>73</v>
      </c>
      <c r="B7" s="21"/>
      <c r="C7" s="21" t="s">
        <v>74</v>
      </c>
      <c r="D7" s="21"/>
      <c r="E7" s="21"/>
      <c r="F7" s="21" t="s">
        <v>75</v>
      </c>
      <c r="G7" s="22" t="s">
        <v>76</v>
      </c>
      <c r="H7" s="21" t="s">
        <v>77</v>
      </c>
      <c r="I7" s="16"/>
    </row>
    <row r="8" spans="1:9" ht="35.1" customHeight="1">
      <c r="A8" s="21"/>
      <c r="B8" s="21"/>
      <c r="C8" s="21"/>
      <c r="D8" s="21"/>
      <c r="E8" s="21"/>
      <c r="F8" s="21"/>
      <c r="G8" s="23"/>
      <c r="H8" s="21"/>
      <c r="I8" s="16"/>
    </row>
    <row r="9" spans="1:9" ht="35.1" customHeight="1">
      <c r="A9" s="24" t="s">
        <v>78</v>
      </c>
      <c r="B9" s="24"/>
      <c r="C9" s="25">
        <f>VLOOKUP(B6,汇总表!D1:K33,6,FALSE)</f>
        <v>27.649699999999999</v>
      </c>
      <c r="D9" s="25"/>
      <c r="E9" s="25"/>
      <c r="F9" s="7">
        <f>C9</f>
        <v>27.649699999999999</v>
      </c>
      <c r="G9" s="7">
        <v>0</v>
      </c>
      <c r="H9" s="7">
        <v>0</v>
      </c>
      <c r="I9" s="5"/>
    </row>
    <row r="10" spans="1:9" ht="35.1" customHeight="1">
      <c r="A10" s="24" t="s">
        <v>79</v>
      </c>
      <c r="B10" s="24"/>
      <c r="C10" s="25">
        <f>VLOOKUP(B6,汇总表!D1:K33,7,FALSE)</f>
        <v>23.389299999999999</v>
      </c>
      <c r="D10" s="25"/>
      <c r="E10" s="25"/>
      <c r="F10" s="7">
        <f>C10</f>
        <v>23.389299999999999</v>
      </c>
      <c r="G10" s="7">
        <v>0</v>
      </c>
      <c r="H10" s="7">
        <v>0</v>
      </c>
      <c r="I10" s="5"/>
    </row>
    <row r="11" spans="1:9" ht="35.1" customHeight="1">
      <c r="A11" s="24" t="s">
        <v>80</v>
      </c>
      <c r="B11" s="24"/>
      <c r="C11" s="25">
        <f>VLOOKUP(B6,汇总表!D1:K33,8,FALSE)</f>
        <v>23.389299999999999</v>
      </c>
      <c r="D11" s="25"/>
      <c r="E11" s="25"/>
      <c r="F11" s="7">
        <f>C11</f>
        <v>23.389299999999999</v>
      </c>
      <c r="G11" s="7">
        <v>0</v>
      </c>
      <c r="H11" s="7">
        <v>0</v>
      </c>
      <c r="I11" s="5"/>
    </row>
    <row r="12" spans="1:9" ht="35.1" customHeight="1">
      <c r="A12" s="24" t="s">
        <v>81</v>
      </c>
      <c r="B12" s="24"/>
      <c r="C12" s="26">
        <f>C11/C10</f>
        <v>1</v>
      </c>
      <c r="D12" s="26"/>
      <c r="E12" s="26"/>
      <c r="F12" s="8">
        <f>C12</f>
        <v>1</v>
      </c>
      <c r="G12" s="7">
        <v>0</v>
      </c>
      <c r="H12" s="7">
        <v>0</v>
      </c>
      <c r="I12" s="5"/>
    </row>
    <row r="13" spans="1:9" ht="35.1" customHeight="1">
      <c r="A13" s="21" t="s">
        <v>82</v>
      </c>
      <c r="B13" s="21" t="s">
        <v>83</v>
      </c>
      <c r="C13" s="21" t="s">
        <v>82</v>
      </c>
      <c r="D13" s="21"/>
      <c r="E13" s="21" t="s">
        <v>84</v>
      </c>
      <c r="F13" s="21" t="s">
        <v>85</v>
      </c>
      <c r="G13" s="22" t="s">
        <v>86</v>
      </c>
      <c r="H13" s="22" t="s">
        <v>87</v>
      </c>
      <c r="I13" s="16"/>
    </row>
    <row r="14" spans="1:9" ht="35.1" customHeight="1">
      <c r="A14" s="21"/>
      <c r="B14" s="21"/>
      <c r="C14" s="21"/>
      <c r="D14" s="21"/>
      <c r="E14" s="21"/>
      <c r="F14" s="21"/>
      <c r="G14" s="23"/>
      <c r="H14" s="23"/>
      <c r="I14" s="16"/>
    </row>
    <row r="15" spans="1:9" ht="35.1" customHeight="1">
      <c r="A15" s="21"/>
      <c r="B15" s="21" t="s">
        <v>88</v>
      </c>
      <c r="C15" s="21" t="s">
        <v>89</v>
      </c>
      <c r="D15" s="21"/>
      <c r="E15" s="9" t="s">
        <v>415</v>
      </c>
      <c r="F15" s="9">
        <v>101</v>
      </c>
      <c r="G15" s="9">
        <v>101</v>
      </c>
      <c r="H15" s="9" t="s">
        <v>90</v>
      </c>
      <c r="I15" s="5"/>
    </row>
    <row r="16" spans="1:9" ht="35.1" customHeight="1">
      <c r="A16" s="21"/>
      <c r="B16" s="21"/>
      <c r="C16" s="21" t="s">
        <v>91</v>
      </c>
      <c r="D16" s="21"/>
      <c r="E16" s="9" t="s">
        <v>416</v>
      </c>
      <c r="F16" s="10">
        <v>1</v>
      </c>
      <c r="G16" s="10">
        <v>1</v>
      </c>
      <c r="H16" s="9" t="s">
        <v>90</v>
      </c>
      <c r="I16" s="5"/>
    </row>
    <row r="17" spans="1:9" ht="35.1" customHeight="1">
      <c r="A17" s="21"/>
      <c r="B17" s="21"/>
      <c r="C17" s="21" t="s">
        <v>92</v>
      </c>
      <c r="D17" s="21"/>
      <c r="E17" s="9" t="s">
        <v>417</v>
      </c>
      <c r="F17" s="9" t="s">
        <v>171</v>
      </c>
      <c r="G17" s="10">
        <v>1</v>
      </c>
      <c r="H17" s="9" t="s">
        <v>90</v>
      </c>
      <c r="I17" s="5"/>
    </row>
    <row r="18" spans="1:9" ht="35.1" customHeight="1">
      <c r="A18" s="21"/>
      <c r="B18" s="21"/>
      <c r="C18" s="24" t="s">
        <v>93</v>
      </c>
      <c r="D18" s="24"/>
      <c r="E18" s="9" t="s">
        <v>419</v>
      </c>
      <c r="F18" s="11" t="s">
        <v>420</v>
      </c>
      <c r="G18" s="11" t="s">
        <v>420</v>
      </c>
      <c r="H18" s="9" t="s">
        <v>90</v>
      </c>
      <c r="I18" s="5"/>
    </row>
    <row r="19" spans="1:9" ht="35.1" customHeight="1">
      <c r="A19" s="21"/>
      <c r="B19" s="21" t="s">
        <v>94</v>
      </c>
      <c r="C19" s="21" t="s">
        <v>95</v>
      </c>
      <c r="D19" s="21"/>
      <c r="E19" s="9" t="s">
        <v>418</v>
      </c>
      <c r="F19" s="9" t="s">
        <v>173</v>
      </c>
      <c r="G19" s="10">
        <v>0.98</v>
      </c>
      <c r="H19" s="9" t="s">
        <v>90</v>
      </c>
      <c r="I19" s="5"/>
    </row>
    <row r="20" spans="1:9" ht="35.1" customHeight="1">
      <c r="A20" s="21"/>
      <c r="B20" s="21"/>
      <c r="C20" s="21" t="s">
        <v>96</v>
      </c>
      <c r="D20" s="21"/>
      <c r="E20" s="9" t="s">
        <v>97</v>
      </c>
      <c r="F20" s="9" t="s">
        <v>97</v>
      </c>
      <c r="G20" s="9" t="s">
        <v>97</v>
      </c>
      <c r="H20" s="9" t="s">
        <v>97</v>
      </c>
      <c r="I20" s="5"/>
    </row>
    <row r="21" spans="1:9" ht="35.1" customHeight="1">
      <c r="A21" s="21"/>
      <c r="B21" s="21"/>
      <c r="C21" s="21" t="s">
        <v>98</v>
      </c>
      <c r="D21" s="21"/>
      <c r="E21" s="9" t="s">
        <v>97</v>
      </c>
      <c r="F21" s="9" t="s">
        <v>97</v>
      </c>
      <c r="G21" s="9" t="s">
        <v>97</v>
      </c>
      <c r="H21" s="9" t="s">
        <v>97</v>
      </c>
      <c r="I21" s="5"/>
    </row>
    <row r="22" spans="1:9" ht="35.1" customHeight="1">
      <c r="A22" s="21"/>
      <c r="B22" s="21"/>
      <c r="C22" s="21" t="s">
        <v>99</v>
      </c>
      <c r="D22" s="21"/>
      <c r="E22" s="9" t="s">
        <v>421</v>
      </c>
      <c r="F22" s="9" t="s">
        <v>100</v>
      </c>
      <c r="G22" s="10">
        <v>0.96</v>
      </c>
      <c r="H22" s="9" t="s">
        <v>90</v>
      </c>
      <c r="I22" s="5"/>
    </row>
    <row r="23" spans="1:9" ht="35.1" customHeight="1">
      <c r="A23" s="12" t="s">
        <v>135</v>
      </c>
    </row>
    <row r="25" spans="1:9" ht="35.1" customHeight="1">
      <c r="B25" s="13"/>
      <c r="C25" s="13"/>
      <c r="D25" s="13"/>
      <c r="E25" s="13"/>
    </row>
    <row r="26" spans="1:9" ht="35.1" customHeight="1">
      <c r="B26" s="13"/>
      <c r="C26" s="13"/>
      <c r="D26" s="13"/>
      <c r="E26" s="14"/>
    </row>
    <row r="27" spans="1:9" ht="35.1" customHeight="1">
      <c r="B27" s="13"/>
      <c r="C27" s="13"/>
      <c r="D27" s="13"/>
      <c r="E27" s="13"/>
    </row>
    <row r="28" spans="1:9" ht="35.1" customHeight="1">
      <c r="B28" s="13"/>
      <c r="C28" s="13"/>
      <c r="D28" s="13"/>
      <c r="E28" s="13"/>
    </row>
    <row r="29" spans="1:9" ht="35.1" customHeight="1">
      <c r="B29" s="13"/>
      <c r="C29" s="13"/>
      <c r="D29" s="13"/>
      <c r="E29" s="13"/>
    </row>
    <row r="30" spans="1:9" ht="35.1" customHeight="1">
      <c r="B30" s="13"/>
      <c r="C30" s="13"/>
      <c r="D30" s="13"/>
      <c r="E30" s="13"/>
    </row>
    <row r="31" spans="1:9" ht="35.1" customHeight="1">
      <c r="B31" s="13"/>
      <c r="C31" s="13"/>
      <c r="D31" s="13"/>
      <c r="E31" s="13"/>
    </row>
    <row r="32" spans="1:9" ht="35.1" customHeight="1">
      <c r="B32" s="13"/>
      <c r="C32" s="13"/>
      <c r="D32" s="13"/>
      <c r="E32" s="13"/>
    </row>
  </sheetData>
  <mergeCells count="40">
    <mergeCell ref="F13:F14"/>
    <mergeCell ref="G13:G14"/>
    <mergeCell ref="H13:H14"/>
    <mergeCell ref="I13:I14"/>
    <mergeCell ref="A12:B12"/>
    <mergeCell ref="C12:E12"/>
    <mergeCell ref="A13:A22"/>
    <mergeCell ref="B13:B14"/>
    <mergeCell ref="C13:D14"/>
    <mergeCell ref="E13:E14"/>
    <mergeCell ref="B19:B22"/>
    <mergeCell ref="C19:D19"/>
    <mergeCell ref="C20:D20"/>
    <mergeCell ref="C21:D21"/>
    <mergeCell ref="B15:B18"/>
    <mergeCell ref="C15:D15"/>
    <mergeCell ref="C16:D16"/>
    <mergeCell ref="C17:D17"/>
    <mergeCell ref="C18:D18"/>
    <mergeCell ref="C22:D22"/>
    <mergeCell ref="A9:B9"/>
    <mergeCell ref="C9:E9"/>
    <mergeCell ref="A10:B10"/>
    <mergeCell ref="C10:E10"/>
    <mergeCell ref="A11:B11"/>
    <mergeCell ref="C11:E11"/>
    <mergeCell ref="I7:I8"/>
    <mergeCell ref="A2:H2"/>
    <mergeCell ref="I2:I4"/>
    <mergeCell ref="A3:H3"/>
    <mergeCell ref="A4:H4"/>
    <mergeCell ref="A5:H5"/>
    <mergeCell ref="B6:C6"/>
    <mergeCell ref="D6:F6"/>
    <mergeCell ref="G6:H6"/>
    <mergeCell ref="A7:B8"/>
    <mergeCell ref="C7:E8"/>
    <mergeCell ref="F7:F8"/>
    <mergeCell ref="G7:G8"/>
    <mergeCell ref="H7:H8"/>
  </mergeCells>
  <phoneticPr fontId="2" type="noConversion"/>
  <pageMargins left="0.7" right="0.7" top="0.75" bottom="0.75" header="0.3" footer="0.3"/>
  <pageSetup paperSize="9" scale="79" orientation="portrait" r:id="rId1"/>
  <colBreaks count="1" manualBreakCount="1">
    <brk id="8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90101-192F-443F-A43E-8A68F0FC89B1}">
  <dimension ref="A1:I32"/>
  <sheetViews>
    <sheetView view="pageBreakPreview" topLeftCell="A3" zoomScale="81" zoomScaleNormal="100" workbookViewId="0">
      <selection activeCell="M22" sqref="M22"/>
    </sheetView>
  </sheetViews>
  <sheetFormatPr defaultColWidth="11" defaultRowHeight="35.1" customHeight="1"/>
  <cols>
    <col min="1" max="4" width="11" style="4"/>
    <col min="5" max="5" width="23" style="4" customWidth="1"/>
    <col min="6" max="6" width="11" style="4"/>
    <col min="7" max="7" width="11.875" style="4" customWidth="1"/>
    <col min="8" max="8" width="13.5" style="4" customWidth="1"/>
    <col min="9" max="16384" width="11" style="4"/>
  </cols>
  <sheetData>
    <row r="1" spans="1:9" ht="35.1" customHeight="1">
      <c r="A1" s="3" t="s">
        <v>141</v>
      </c>
    </row>
    <row r="2" spans="1:9" ht="27.95" customHeight="1">
      <c r="A2" s="17" t="s">
        <v>68</v>
      </c>
      <c r="B2" s="17"/>
      <c r="C2" s="17"/>
      <c r="D2" s="17"/>
      <c r="E2" s="17"/>
      <c r="F2" s="17"/>
      <c r="G2" s="17"/>
      <c r="H2" s="17"/>
      <c r="I2" s="16"/>
    </row>
    <row r="3" spans="1:9" ht="15" customHeight="1">
      <c r="A3" s="18"/>
      <c r="B3" s="18"/>
      <c r="C3" s="18"/>
      <c r="D3" s="18"/>
      <c r="E3" s="18"/>
      <c r="F3" s="18"/>
      <c r="G3" s="18"/>
      <c r="H3" s="18"/>
      <c r="I3" s="16"/>
    </row>
    <row r="4" spans="1:9" ht="24" customHeight="1">
      <c r="A4" s="19" t="s">
        <v>69</v>
      </c>
      <c r="B4" s="19"/>
      <c r="C4" s="19"/>
      <c r="D4" s="19"/>
      <c r="E4" s="19"/>
      <c r="F4" s="19"/>
      <c r="G4" s="19"/>
      <c r="H4" s="19"/>
      <c r="I4" s="16"/>
    </row>
    <row r="5" spans="1:9" ht="23.1" customHeight="1">
      <c r="A5" s="20" t="s">
        <v>101</v>
      </c>
      <c r="B5" s="20"/>
      <c r="C5" s="20"/>
      <c r="D5" s="20"/>
      <c r="E5" s="20"/>
      <c r="F5" s="20"/>
      <c r="G5" s="20"/>
      <c r="H5" s="20"/>
      <c r="I5" s="5"/>
    </row>
    <row r="6" spans="1:9" ht="35.1" customHeight="1">
      <c r="A6" s="6" t="s">
        <v>70</v>
      </c>
      <c r="B6" s="21" t="str">
        <f>VLOOKUP(A1,汇总表!B1:D32,3,FALSE)</f>
        <v>提前下达2021学生资助中央补助资金</v>
      </c>
      <c r="C6" s="21"/>
      <c r="D6" s="21" t="s">
        <v>71</v>
      </c>
      <c r="E6" s="21"/>
      <c r="F6" s="21"/>
      <c r="G6" s="21" t="s">
        <v>72</v>
      </c>
      <c r="H6" s="21"/>
      <c r="I6" s="5"/>
    </row>
    <row r="7" spans="1:9" ht="35.1" customHeight="1">
      <c r="A7" s="21" t="s">
        <v>73</v>
      </c>
      <c r="B7" s="21"/>
      <c r="C7" s="21" t="s">
        <v>74</v>
      </c>
      <c r="D7" s="21"/>
      <c r="E7" s="21"/>
      <c r="F7" s="21" t="s">
        <v>75</v>
      </c>
      <c r="G7" s="22" t="s">
        <v>76</v>
      </c>
      <c r="H7" s="21" t="s">
        <v>77</v>
      </c>
      <c r="I7" s="16"/>
    </row>
    <row r="8" spans="1:9" ht="35.1" customHeight="1">
      <c r="A8" s="21"/>
      <c r="B8" s="21"/>
      <c r="C8" s="21"/>
      <c r="D8" s="21"/>
      <c r="E8" s="21"/>
      <c r="F8" s="21"/>
      <c r="G8" s="23"/>
      <c r="H8" s="21"/>
      <c r="I8" s="16"/>
    </row>
    <row r="9" spans="1:9" ht="35.1" customHeight="1">
      <c r="A9" s="24" t="s">
        <v>78</v>
      </c>
      <c r="B9" s="24"/>
      <c r="C9" s="25">
        <f>VLOOKUP(B6,汇总表!D1:K32,6,FALSE)</f>
        <v>0</v>
      </c>
      <c r="D9" s="25"/>
      <c r="E9" s="25"/>
      <c r="F9" s="7">
        <f>C9</f>
        <v>0</v>
      </c>
      <c r="G9" s="7">
        <v>0</v>
      </c>
      <c r="H9" s="7">
        <v>0</v>
      </c>
      <c r="I9" s="5"/>
    </row>
    <row r="10" spans="1:9" ht="35.1" customHeight="1">
      <c r="A10" s="24" t="s">
        <v>79</v>
      </c>
      <c r="B10" s="24"/>
      <c r="C10" s="25">
        <f>VLOOKUP(B6,汇总表!D1:K32,7,FALSE)</f>
        <v>3.5750999999999999</v>
      </c>
      <c r="D10" s="25"/>
      <c r="E10" s="25"/>
      <c r="F10" s="7">
        <f>C10</f>
        <v>3.5750999999999999</v>
      </c>
      <c r="G10" s="7">
        <v>0</v>
      </c>
      <c r="H10" s="7">
        <v>0</v>
      </c>
      <c r="I10" s="5"/>
    </row>
    <row r="11" spans="1:9" ht="35.1" customHeight="1">
      <c r="A11" s="24" t="s">
        <v>80</v>
      </c>
      <c r="B11" s="24"/>
      <c r="C11" s="25">
        <f>VLOOKUP(B6,汇总表!D1:K32,8,FALSE)</f>
        <v>3.5750999999999999</v>
      </c>
      <c r="D11" s="25"/>
      <c r="E11" s="25"/>
      <c r="F11" s="7">
        <f>C11</f>
        <v>3.5750999999999999</v>
      </c>
      <c r="G11" s="7">
        <v>0</v>
      </c>
      <c r="H11" s="7">
        <v>0</v>
      </c>
      <c r="I11" s="5"/>
    </row>
    <row r="12" spans="1:9" ht="35.1" customHeight="1">
      <c r="A12" s="24" t="s">
        <v>81</v>
      </c>
      <c r="B12" s="24"/>
      <c r="C12" s="26">
        <f>C11/C10</f>
        <v>1</v>
      </c>
      <c r="D12" s="26"/>
      <c r="E12" s="26"/>
      <c r="F12" s="8">
        <f>C12</f>
        <v>1</v>
      </c>
      <c r="G12" s="7">
        <v>0</v>
      </c>
      <c r="H12" s="7">
        <v>0</v>
      </c>
      <c r="I12" s="5"/>
    </row>
    <row r="13" spans="1:9" ht="35.1" customHeight="1">
      <c r="A13" s="21" t="s">
        <v>82</v>
      </c>
      <c r="B13" s="21" t="s">
        <v>83</v>
      </c>
      <c r="C13" s="21" t="s">
        <v>82</v>
      </c>
      <c r="D13" s="21"/>
      <c r="E13" s="21" t="s">
        <v>84</v>
      </c>
      <c r="F13" s="21" t="s">
        <v>85</v>
      </c>
      <c r="G13" s="22" t="s">
        <v>86</v>
      </c>
      <c r="H13" s="22" t="s">
        <v>87</v>
      </c>
      <c r="I13" s="16"/>
    </row>
    <row r="14" spans="1:9" ht="35.1" customHeight="1">
      <c r="A14" s="21"/>
      <c r="B14" s="21"/>
      <c r="C14" s="21"/>
      <c r="D14" s="21"/>
      <c r="E14" s="21"/>
      <c r="F14" s="21"/>
      <c r="G14" s="23"/>
      <c r="H14" s="23"/>
      <c r="I14" s="16"/>
    </row>
    <row r="15" spans="1:9" ht="35.1" customHeight="1">
      <c r="A15" s="21"/>
      <c r="B15" s="21" t="s">
        <v>88</v>
      </c>
      <c r="C15" s="21" t="s">
        <v>89</v>
      </c>
      <c r="D15" s="21"/>
      <c r="E15" s="9" t="s">
        <v>167</v>
      </c>
      <c r="F15" s="9">
        <f>12+12+9</f>
        <v>33</v>
      </c>
      <c r="G15" s="9">
        <v>33</v>
      </c>
      <c r="H15" s="9" t="s">
        <v>90</v>
      </c>
      <c r="I15" s="5"/>
    </row>
    <row r="16" spans="1:9" ht="35.1" customHeight="1">
      <c r="A16" s="21"/>
      <c r="B16" s="21"/>
      <c r="C16" s="21" t="s">
        <v>91</v>
      </c>
      <c r="D16" s="21"/>
      <c r="E16" s="9" t="s">
        <v>168</v>
      </c>
      <c r="F16" s="9" t="s">
        <v>169</v>
      </c>
      <c r="G16" s="10">
        <v>1</v>
      </c>
      <c r="H16" s="9" t="s">
        <v>90</v>
      </c>
      <c r="I16" s="5"/>
    </row>
    <row r="17" spans="1:9" ht="35.1" customHeight="1">
      <c r="A17" s="21"/>
      <c r="B17" s="21"/>
      <c r="C17" s="21" t="s">
        <v>92</v>
      </c>
      <c r="D17" s="21"/>
      <c r="E17" s="9" t="s">
        <v>170</v>
      </c>
      <c r="F17" s="9" t="s">
        <v>171</v>
      </c>
      <c r="G17" s="10">
        <v>1</v>
      </c>
      <c r="H17" s="9" t="s">
        <v>90</v>
      </c>
      <c r="I17" s="5"/>
    </row>
    <row r="18" spans="1:9" ht="35.1" customHeight="1">
      <c r="A18" s="21"/>
      <c r="B18" s="21"/>
      <c r="C18" s="24" t="s">
        <v>93</v>
      </c>
      <c r="D18" s="24"/>
      <c r="E18" s="9" t="s">
        <v>176</v>
      </c>
      <c r="F18" s="11" t="s">
        <v>177</v>
      </c>
      <c r="G18" s="11" t="s">
        <v>177</v>
      </c>
      <c r="H18" s="9" t="s">
        <v>90</v>
      </c>
      <c r="I18" s="5"/>
    </row>
    <row r="19" spans="1:9" ht="35.1" customHeight="1">
      <c r="A19" s="21"/>
      <c r="B19" s="21" t="s">
        <v>94</v>
      </c>
      <c r="C19" s="21" t="s">
        <v>95</v>
      </c>
      <c r="D19" s="21"/>
      <c r="E19" s="9" t="s">
        <v>172</v>
      </c>
      <c r="F19" s="9" t="s">
        <v>173</v>
      </c>
      <c r="G19" s="10">
        <v>0.96</v>
      </c>
      <c r="H19" s="9" t="s">
        <v>90</v>
      </c>
      <c r="I19" s="5"/>
    </row>
    <row r="20" spans="1:9" ht="35.1" customHeight="1">
      <c r="A20" s="21"/>
      <c r="B20" s="21"/>
      <c r="C20" s="21" t="s">
        <v>96</v>
      </c>
      <c r="D20" s="21"/>
      <c r="E20" s="9" t="s">
        <v>97</v>
      </c>
      <c r="F20" s="9" t="s">
        <v>97</v>
      </c>
      <c r="G20" s="9" t="s">
        <v>97</v>
      </c>
      <c r="H20" s="9" t="s">
        <v>97</v>
      </c>
      <c r="I20" s="5"/>
    </row>
    <row r="21" spans="1:9" ht="35.1" customHeight="1">
      <c r="A21" s="21"/>
      <c r="B21" s="21"/>
      <c r="C21" s="21" t="s">
        <v>98</v>
      </c>
      <c r="D21" s="21"/>
      <c r="E21" s="9" t="s">
        <v>97</v>
      </c>
      <c r="F21" s="9" t="s">
        <v>97</v>
      </c>
      <c r="G21" s="9" t="s">
        <v>97</v>
      </c>
      <c r="H21" s="9" t="s">
        <v>97</v>
      </c>
      <c r="I21" s="5"/>
    </row>
    <row r="22" spans="1:9" ht="35.1" customHeight="1">
      <c r="A22" s="21"/>
      <c r="B22" s="21"/>
      <c r="C22" s="21" t="s">
        <v>99</v>
      </c>
      <c r="D22" s="21"/>
      <c r="E22" s="9" t="s">
        <v>175</v>
      </c>
      <c r="F22" s="9" t="s">
        <v>100</v>
      </c>
      <c r="G22" s="10">
        <v>0.96</v>
      </c>
      <c r="H22" s="9" t="s">
        <v>90</v>
      </c>
      <c r="I22" s="5"/>
    </row>
    <row r="23" spans="1:9" ht="35.1" customHeight="1">
      <c r="A23" s="12" t="s">
        <v>135</v>
      </c>
    </row>
    <row r="26" spans="1:9" ht="35.1" customHeight="1">
      <c r="B26"/>
      <c r="C26" s="13"/>
      <c r="D26" s="13"/>
      <c r="E26" s="13"/>
    </row>
    <row r="27" spans="1:9" ht="35.1" customHeight="1">
      <c r="B27" s="13"/>
      <c r="C27" s="13"/>
      <c r="D27" s="13"/>
      <c r="E27" s="13"/>
    </row>
    <row r="28" spans="1:9" ht="35.1" customHeight="1">
      <c r="B28" s="13"/>
      <c r="C28" s="13"/>
      <c r="D28" s="13"/>
      <c r="E28" s="13"/>
    </row>
    <row r="29" spans="1:9" ht="35.1" customHeight="1">
      <c r="B29" s="13"/>
      <c r="C29" s="13"/>
      <c r="D29" s="13"/>
      <c r="E29" s="13"/>
    </row>
    <row r="30" spans="1:9" ht="35.1" customHeight="1">
      <c r="B30" s="13"/>
      <c r="C30" s="13"/>
      <c r="D30" s="13"/>
      <c r="E30" s="13"/>
    </row>
    <row r="31" spans="1:9" ht="35.1" customHeight="1">
      <c r="B31" s="13"/>
      <c r="C31" s="13"/>
      <c r="D31" s="13"/>
      <c r="E31" s="13"/>
    </row>
    <row r="32" spans="1:9" ht="35.1" customHeight="1">
      <c r="B32" s="13"/>
      <c r="C32" s="13"/>
      <c r="D32" s="13"/>
      <c r="E32" s="13"/>
    </row>
  </sheetData>
  <mergeCells count="40">
    <mergeCell ref="F13:F14"/>
    <mergeCell ref="G13:G14"/>
    <mergeCell ref="H13:H14"/>
    <mergeCell ref="I13:I14"/>
    <mergeCell ref="A12:B12"/>
    <mergeCell ref="C12:E12"/>
    <mergeCell ref="A13:A22"/>
    <mergeCell ref="B13:B14"/>
    <mergeCell ref="C13:D14"/>
    <mergeCell ref="E13:E14"/>
    <mergeCell ref="B19:B22"/>
    <mergeCell ref="C19:D19"/>
    <mergeCell ref="C20:D20"/>
    <mergeCell ref="C21:D21"/>
    <mergeCell ref="B15:B18"/>
    <mergeCell ref="C15:D15"/>
    <mergeCell ref="C16:D16"/>
    <mergeCell ref="C17:D17"/>
    <mergeCell ref="C18:D18"/>
    <mergeCell ref="C22:D22"/>
    <mergeCell ref="A9:B9"/>
    <mergeCell ref="C9:E9"/>
    <mergeCell ref="A10:B10"/>
    <mergeCell ref="C10:E10"/>
    <mergeCell ref="A11:B11"/>
    <mergeCell ref="C11:E11"/>
    <mergeCell ref="I7:I8"/>
    <mergeCell ref="A2:H2"/>
    <mergeCell ref="I2:I4"/>
    <mergeCell ref="A3:H3"/>
    <mergeCell ref="A4:H4"/>
    <mergeCell ref="A5:H5"/>
    <mergeCell ref="B6:C6"/>
    <mergeCell ref="D6:F6"/>
    <mergeCell ref="G6:H6"/>
    <mergeCell ref="A7:B8"/>
    <mergeCell ref="C7:E8"/>
    <mergeCell ref="F7:F8"/>
    <mergeCell ref="G7:G8"/>
    <mergeCell ref="H7:H8"/>
  </mergeCells>
  <phoneticPr fontId="2" type="noConversion"/>
  <pageMargins left="0.7" right="0.7" top="0.75" bottom="0.75" header="0.3" footer="0.3"/>
  <pageSetup paperSize="9" scale="7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432FA-5976-4549-A51B-06867312CF5F}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E1B06-7594-4919-81A2-28353E9A4A36}">
  <dimension ref="A1:I23"/>
  <sheetViews>
    <sheetView view="pageBreakPreview" zoomScale="60" zoomScaleNormal="100" workbookViewId="0">
      <selection activeCell="I13" sqref="I13:I14"/>
    </sheetView>
  </sheetViews>
  <sheetFormatPr defaultColWidth="11" defaultRowHeight="35.1" customHeight="1"/>
  <cols>
    <col min="1" max="4" width="11" style="4"/>
    <col min="5" max="5" width="23" style="4" customWidth="1"/>
    <col min="6" max="6" width="11" style="4"/>
    <col min="7" max="7" width="11.875" style="4" customWidth="1"/>
    <col min="8" max="8" width="13.5" style="4" customWidth="1"/>
    <col min="9" max="16384" width="11" style="4"/>
  </cols>
  <sheetData>
    <row r="1" spans="1:9" ht="35.1" customHeight="1">
      <c r="A1" s="3" t="s">
        <v>137</v>
      </c>
    </row>
    <row r="2" spans="1:9" ht="27.95" customHeight="1">
      <c r="A2" s="17" t="s">
        <v>68</v>
      </c>
      <c r="B2" s="17"/>
      <c r="C2" s="17"/>
      <c r="D2" s="17"/>
      <c r="E2" s="17"/>
      <c r="F2" s="17"/>
      <c r="G2" s="17"/>
      <c r="H2" s="17"/>
      <c r="I2" s="16"/>
    </row>
    <row r="3" spans="1:9" ht="15" customHeight="1">
      <c r="A3" s="18"/>
      <c r="B3" s="18"/>
      <c r="C3" s="18"/>
      <c r="D3" s="18"/>
      <c r="E3" s="18"/>
      <c r="F3" s="18"/>
      <c r="G3" s="18"/>
      <c r="H3" s="18"/>
      <c r="I3" s="16"/>
    </row>
    <row r="4" spans="1:9" ht="24" customHeight="1">
      <c r="A4" s="19" t="s">
        <v>69</v>
      </c>
      <c r="B4" s="19"/>
      <c r="C4" s="19"/>
      <c r="D4" s="19"/>
      <c r="E4" s="19"/>
      <c r="F4" s="19"/>
      <c r="G4" s="19"/>
      <c r="H4" s="19"/>
      <c r="I4" s="16"/>
    </row>
    <row r="5" spans="1:9" ht="23.1" customHeight="1">
      <c r="A5" s="20" t="s">
        <v>101</v>
      </c>
      <c r="B5" s="20"/>
      <c r="C5" s="20"/>
      <c r="D5" s="20"/>
      <c r="E5" s="20"/>
      <c r="F5" s="20"/>
      <c r="G5" s="20"/>
      <c r="H5" s="20"/>
      <c r="I5" s="5"/>
    </row>
    <row r="6" spans="1:9" ht="35.1" customHeight="1">
      <c r="A6" s="6" t="s">
        <v>70</v>
      </c>
      <c r="B6" s="21" t="str">
        <f>VLOOKUP(A1,汇总表!B1:D32,3,FALSE)</f>
        <v>下达2021年省级教育发展专项新强师工程</v>
      </c>
      <c r="C6" s="21"/>
      <c r="D6" s="21" t="s">
        <v>71</v>
      </c>
      <c r="E6" s="21"/>
      <c r="F6" s="21"/>
      <c r="G6" s="21" t="s">
        <v>72</v>
      </c>
      <c r="H6" s="21"/>
      <c r="I6" s="5"/>
    </row>
    <row r="7" spans="1:9" ht="35.1" customHeight="1">
      <c r="A7" s="21" t="s">
        <v>73</v>
      </c>
      <c r="B7" s="21"/>
      <c r="C7" s="21" t="s">
        <v>74</v>
      </c>
      <c r="D7" s="21"/>
      <c r="E7" s="21"/>
      <c r="F7" s="21" t="s">
        <v>75</v>
      </c>
      <c r="G7" s="22" t="s">
        <v>76</v>
      </c>
      <c r="H7" s="21" t="s">
        <v>77</v>
      </c>
      <c r="I7" s="16"/>
    </row>
    <row r="8" spans="1:9" ht="35.1" customHeight="1">
      <c r="A8" s="21"/>
      <c r="B8" s="21"/>
      <c r="C8" s="21"/>
      <c r="D8" s="21"/>
      <c r="E8" s="21"/>
      <c r="F8" s="21"/>
      <c r="G8" s="23"/>
      <c r="H8" s="21"/>
      <c r="I8" s="16"/>
    </row>
    <row r="9" spans="1:9" ht="35.1" customHeight="1">
      <c r="A9" s="24" t="s">
        <v>78</v>
      </c>
      <c r="B9" s="24"/>
      <c r="C9" s="25">
        <f>VLOOKUP(B6,汇总表!D1:K32,6,FALSE)</f>
        <v>12</v>
      </c>
      <c r="D9" s="25"/>
      <c r="E9" s="25"/>
      <c r="F9" s="7">
        <f>C9</f>
        <v>12</v>
      </c>
      <c r="G9" s="7">
        <v>0</v>
      </c>
      <c r="H9" s="7">
        <v>0</v>
      </c>
      <c r="I9" s="5"/>
    </row>
    <row r="10" spans="1:9" ht="35.1" customHeight="1">
      <c r="A10" s="24" t="s">
        <v>79</v>
      </c>
      <c r="B10" s="24"/>
      <c r="C10" s="25">
        <f>VLOOKUP(B6,汇总表!D1:K32,7,FALSE)</f>
        <v>12</v>
      </c>
      <c r="D10" s="25"/>
      <c r="E10" s="25"/>
      <c r="F10" s="7">
        <f>C10</f>
        <v>12</v>
      </c>
      <c r="G10" s="7">
        <v>0</v>
      </c>
      <c r="H10" s="7">
        <v>0</v>
      </c>
      <c r="I10" s="5"/>
    </row>
    <row r="11" spans="1:9" ht="35.1" customHeight="1">
      <c r="A11" s="24" t="s">
        <v>80</v>
      </c>
      <c r="B11" s="24"/>
      <c r="C11" s="25">
        <f>VLOOKUP(B6,汇总表!D1:K32,8,FALSE)</f>
        <v>7.7682500000000001</v>
      </c>
      <c r="D11" s="25"/>
      <c r="E11" s="25"/>
      <c r="F11" s="7">
        <f>C11</f>
        <v>7.7682500000000001</v>
      </c>
      <c r="G11" s="7">
        <v>0</v>
      </c>
      <c r="H11" s="7">
        <v>0</v>
      </c>
      <c r="I11" s="5"/>
    </row>
    <row r="12" spans="1:9" ht="35.1" customHeight="1">
      <c r="A12" s="24" t="s">
        <v>81</v>
      </c>
      <c r="B12" s="24"/>
      <c r="C12" s="26">
        <f>C11/C10</f>
        <v>0.64735416666666667</v>
      </c>
      <c r="D12" s="26"/>
      <c r="E12" s="26"/>
      <c r="F12" s="8">
        <f>C12</f>
        <v>0.64735416666666667</v>
      </c>
      <c r="G12" s="7">
        <v>0</v>
      </c>
      <c r="H12" s="7">
        <v>0</v>
      </c>
      <c r="I12" s="5"/>
    </row>
    <row r="13" spans="1:9" ht="35.1" customHeight="1">
      <c r="A13" s="21" t="s">
        <v>82</v>
      </c>
      <c r="B13" s="21" t="s">
        <v>83</v>
      </c>
      <c r="C13" s="21" t="s">
        <v>82</v>
      </c>
      <c r="D13" s="21"/>
      <c r="E13" s="21" t="s">
        <v>84</v>
      </c>
      <c r="F13" s="21" t="s">
        <v>85</v>
      </c>
      <c r="G13" s="22" t="s">
        <v>86</v>
      </c>
      <c r="H13" s="22" t="s">
        <v>87</v>
      </c>
      <c r="I13" s="16"/>
    </row>
    <row r="14" spans="1:9" ht="35.1" customHeight="1">
      <c r="A14" s="21"/>
      <c r="B14" s="21"/>
      <c r="C14" s="21"/>
      <c r="D14" s="21"/>
      <c r="E14" s="21"/>
      <c r="F14" s="21"/>
      <c r="G14" s="23"/>
      <c r="H14" s="23"/>
      <c r="I14" s="16"/>
    </row>
    <row r="15" spans="1:9" ht="35.1" customHeight="1">
      <c r="A15" s="21"/>
      <c r="B15" s="21" t="s">
        <v>88</v>
      </c>
      <c r="C15" s="21" t="s">
        <v>89</v>
      </c>
      <c r="D15" s="21"/>
      <c r="E15" s="9" t="s">
        <v>329</v>
      </c>
      <c r="F15" s="9" t="s">
        <v>330</v>
      </c>
      <c r="G15" s="9" t="s">
        <v>331</v>
      </c>
      <c r="H15" s="9" t="s">
        <v>90</v>
      </c>
      <c r="I15" s="5"/>
    </row>
    <row r="16" spans="1:9" ht="35.1" customHeight="1">
      <c r="A16" s="21"/>
      <c r="B16" s="21"/>
      <c r="C16" s="21" t="s">
        <v>91</v>
      </c>
      <c r="D16" s="21"/>
      <c r="E16" s="9" t="s">
        <v>332</v>
      </c>
      <c r="F16" s="10">
        <v>1</v>
      </c>
      <c r="G16" s="10">
        <v>1</v>
      </c>
      <c r="H16" s="9" t="s">
        <v>90</v>
      </c>
      <c r="I16" s="5"/>
    </row>
    <row r="17" spans="1:9" ht="35.1" customHeight="1">
      <c r="A17" s="21"/>
      <c r="B17" s="21"/>
      <c r="C17" s="21" t="s">
        <v>92</v>
      </c>
      <c r="D17" s="21"/>
      <c r="E17" s="9" t="s">
        <v>333</v>
      </c>
      <c r="F17" s="10">
        <v>1</v>
      </c>
      <c r="G17" s="10">
        <v>1</v>
      </c>
      <c r="H17" s="9" t="s">
        <v>90</v>
      </c>
      <c r="I17" s="5"/>
    </row>
    <row r="18" spans="1:9" ht="35.1" customHeight="1">
      <c r="A18" s="21"/>
      <c r="B18" s="21"/>
      <c r="C18" s="24" t="s">
        <v>93</v>
      </c>
      <c r="D18" s="24"/>
      <c r="E18" s="9" t="s">
        <v>334</v>
      </c>
      <c r="F18" s="11" t="s">
        <v>335</v>
      </c>
      <c r="G18" s="11" t="s">
        <v>335</v>
      </c>
      <c r="H18" s="9" t="s">
        <v>90</v>
      </c>
      <c r="I18" s="5"/>
    </row>
    <row r="19" spans="1:9" ht="35.1" customHeight="1">
      <c r="A19" s="21"/>
      <c r="B19" s="21" t="s">
        <v>94</v>
      </c>
      <c r="C19" s="21" t="s">
        <v>95</v>
      </c>
      <c r="D19" s="21"/>
      <c r="E19" s="9" t="s">
        <v>336</v>
      </c>
      <c r="F19" s="10" t="s">
        <v>337</v>
      </c>
      <c r="G19" s="10">
        <v>0.98</v>
      </c>
      <c r="H19" s="9" t="s">
        <v>90</v>
      </c>
      <c r="I19" s="5"/>
    </row>
    <row r="20" spans="1:9" ht="35.1" customHeight="1">
      <c r="A20" s="21"/>
      <c r="B20" s="21"/>
      <c r="C20" s="21" t="s">
        <v>96</v>
      </c>
      <c r="D20" s="21"/>
      <c r="E20" s="9" t="s">
        <v>97</v>
      </c>
      <c r="F20" s="9" t="s">
        <v>97</v>
      </c>
      <c r="G20" s="9" t="s">
        <v>97</v>
      </c>
      <c r="H20" s="9" t="s">
        <v>97</v>
      </c>
      <c r="I20" s="5"/>
    </row>
    <row r="21" spans="1:9" ht="35.1" customHeight="1">
      <c r="A21" s="21"/>
      <c r="B21" s="21"/>
      <c r="C21" s="21" t="s">
        <v>98</v>
      </c>
      <c r="D21" s="21"/>
      <c r="E21" s="9" t="s">
        <v>97</v>
      </c>
      <c r="F21" s="9" t="s">
        <v>97</v>
      </c>
      <c r="G21" s="9" t="s">
        <v>97</v>
      </c>
      <c r="H21" s="9" t="s">
        <v>97</v>
      </c>
      <c r="I21" s="5"/>
    </row>
    <row r="22" spans="1:9" ht="35.1" customHeight="1">
      <c r="A22" s="21"/>
      <c r="B22" s="21"/>
      <c r="C22" s="21" t="s">
        <v>99</v>
      </c>
      <c r="D22" s="21"/>
      <c r="E22" s="9" t="s">
        <v>338</v>
      </c>
      <c r="F22" s="9" t="s">
        <v>100</v>
      </c>
      <c r="G22" s="10">
        <v>0.96</v>
      </c>
      <c r="H22" s="9" t="s">
        <v>90</v>
      </c>
      <c r="I22" s="5"/>
    </row>
    <row r="23" spans="1:9" ht="35.1" customHeight="1">
      <c r="A23" s="12" t="s">
        <v>135</v>
      </c>
    </row>
  </sheetData>
  <mergeCells count="40">
    <mergeCell ref="F13:F14"/>
    <mergeCell ref="G13:G14"/>
    <mergeCell ref="H13:H14"/>
    <mergeCell ref="I13:I14"/>
    <mergeCell ref="A12:B12"/>
    <mergeCell ref="C12:E12"/>
    <mergeCell ref="A13:A22"/>
    <mergeCell ref="B13:B14"/>
    <mergeCell ref="C13:D14"/>
    <mergeCell ref="E13:E14"/>
    <mergeCell ref="B19:B22"/>
    <mergeCell ref="C19:D19"/>
    <mergeCell ref="C20:D20"/>
    <mergeCell ref="C21:D21"/>
    <mergeCell ref="B15:B18"/>
    <mergeCell ref="C15:D15"/>
    <mergeCell ref="C16:D16"/>
    <mergeCell ref="C17:D17"/>
    <mergeCell ref="C18:D18"/>
    <mergeCell ref="C22:D22"/>
    <mergeCell ref="A9:B9"/>
    <mergeCell ref="C9:E9"/>
    <mergeCell ref="A10:B10"/>
    <mergeCell ref="C10:E10"/>
    <mergeCell ref="A11:B11"/>
    <mergeCell ref="C11:E11"/>
    <mergeCell ref="I7:I8"/>
    <mergeCell ref="A2:H2"/>
    <mergeCell ref="I2:I4"/>
    <mergeCell ref="A3:H3"/>
    <mergeCell ref="A4:H4"/>
    <mergeCell ref="A5:H5"/>
    <mergeCell ref="B6:C6"/>
    <mergeCell ref="D6:F6"/>
    <mergeCell ref="G6:H6"/>
    <mergeCell ref="A7:B8"/>
    <mergeCell ref="C7:E8"/>
    <mergeCell ref="F7:F8"/>
    <mergeCell ref="G7:G8"/>
    <mergeCell ref="H7:H8"/>
  </mergeCells>
  <phoneticPr fontId="2" type="noConversion"/>
  <pageMargins left="0.7" right="0.7" top="0.75" bottom="0.75" header="0.3" footer="0.3"/>
  <pageSetup paperSize="9" scale="79" orientation="portrait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639E0-A62C-4F41-B559-900169E8CBAE}">
  <dimension ref="A1:I23"/>
  <sheetViews>
    <sheetView view="pageBreakPreview" zoomScale="60" zoomScaleNormal="100" workbookViewId="0">
      <selection activeCell="I13" sqref="I13:I14"/>
    </sheetView>
  </sheetViews>
  <sheetFormatPr defaultColWidth="11" defaultRowHeight="35.1" customHeight="1"/>
  <cols>
    <col min="1" max="4" width="11" style="4"/>
    <col min="5" max="5" width="23" style="4" customWidth="1"/>
    <col min="6" max="6" width="11" style="4"/>
    <col min="7" max="7" width="11.875" style="4" customWidth="1"/>
    <col min="8" max="8" width="13.5" style="4" customWidth="1"/>
    <col min="9" max="16384" width="11" style="4"/>
  </cols>
  <sheetData>
    <row r="1" spans="1:9" ht="35.1" customHeight="1">
      <c r="A1" s="3" t="s">
        <v>138</v>
      </c>
    </row>
    <row r="2" spans="1:9" ht="27.95" customHeight="1">
      <c r="A2" s="17" t="s">
        <v>68</v>
      </c>
      <c r="B2" s="17"/>
      <c r="C2" s="17"/>
      <c r="D2" s="17"/>
      <c r="E2" s="17"/>
      <c r="F2" s="17"/>
      <c r="G2" s="17"/>
      <c r="H2" s="17"/>
      <c r="I2" s="16"/>
    </row>
    <row r="3" spans="1:9" ht="15" customHeight="1">
      <c r="A3" s="18"/>
      <c r="B3" s="18"/>
      <c r="C3" s="18"/>
      <c r="D3" s="18"/>
      <c r="E3" s="18"/>
      <c r="F3" s="18"/>
      <c r="G3" s="18"/>
      <c r="H3" s="18"/>
      <c r="I3" s="16"/>
    </row>
    <row r="4" spans="1:9" ht="24" customHeight="1">
      <c r="A4" s="19" t="s">
        <v>69</v>
      </c>
      <c r="B4" s="19"/>
      <c r="C4" s="19"/>
      <c r="D4" s="19"/>
      <c r="E4" s="19"/>
      <c r="F4" s="19"/>
      <c r="G4" s="19"/>
      <c r="H4" s="19"/>
      <c r="I4" s="16"/>
    </row>
    <row r="5" spans="1:9" ht="23.1" customHeight="1">
      <c r="A5" s="20" t="s">
        <v>101</v>
      </c>
      <c r="B5" s="20"/>
      <c r="C5" s="20"/>
      <c r="D5" s="20"/>
      <c r="E5" s="20"/>
      <c r="F5" s="20"/>
      <c r="G5" s="20"/>
      <c r="H5" s="20"/>
      <c r="I5" s="5"/>
    </row>
    <row r="6" spans="1:9" ht="35.1" customHeight="1">
      <c r="A6" s="6" t="s">
        <v>70</v>
      </c>
      <c r="B6" s="21" t="str">
        <f>VLOOKUP(A1,汇总表!B1:D32,3,FALSE)</f>
        <v>保密室标准化改造</v>
      </c>
      <c r="C6" s="21"/>
      <c r="D6" s="21" t="s">
        <v>71</v>
      </c>
      <c r="E6" s="21"/>
      <c r="F6" s="21"/>
      <c r="G6" s="21" t="s">
        <v>72</v>
      </c>
      <c r="H6" s="21"/>
      <c r="I6" s="5"/>
    </row>
    <row r="7" spans="1:9" ht="35.1" customHeight="1">
      <c r="A7" s="21" t="s">
        <v>73</v>
      </c>
      <c r="B7" s="21"/>
      <c r="C7" s="21" t="s">
        <v>74</v>
      </c>
      <c r="D7" s="21"/>
      <c r="E7" s="21"/>
      <c r="F7" s="21" t="s">
        <v>75</v>
      </c>
      <c r="G7" s="22" t="s">
        <v>76</v>
      </c>
      <c r="H7" s="21" t="s">
        <v>77</v>
      </c>
      <c r="I7" s="16"/>
    </row>
    <row r="8" spans="1:9" ht="35.1" customHeight="1">
      <c r="A8" s="21"/>
      <c r="B8" s="21"/>
      <c r="C8" s="21"/>
      <c r="D8" s="21"/>
      <c r="E8" s="21"/>
      <c r="F8" s="21"/>
      <c r="G8" s="23"/>
      <c r="H8" s="21"/>
      <c r="I8" s="16"/>
    </row>
    <row r="9" spans="1:9" ht="35.1" customHeight="1">
      <c r="A9" s="24" t="s">
        <v>78</v>
      </c>
      <c r="B9" s="24"/>
      <c r="C9" s="25">
        <f>VLOOKUP(B6,汇总表!D1:K32,6,FALSE)</f>
        <v>0</v>
      </c>
      <c r="D9" s="25"/>
      <c r="E9" s="25"/>
      <c r="F9" s="7">
        <f>C9</f>
        <v>0</v>
      </c>
      <c r="G9" s="7">
        <v>0</v>
      </c>
      <c r="H9" s="7">
        <v>0</v>
      </c>
      <c r="I9" s="5"/>
    </row>
    <row r="10" spans="1:9" ht="35.1" customHeight="1">
      <c r="A10" s="24" t="s">
        <v>79</v>
      </c>
      <c r="B10" s="24"/>
      <c r="C10" s="25">
        <f>VLOOKUP(B6,汇总表!D1:K32,7,FALSE)</f>
        <v>75.775000000000006</v>
      </c>
      <c r="D10" s="25"/>
      <c r="E10" s="25"/>
      <c r="F10" s="7">
        <f>C10</f>
        <v>75.775000000000006</v>
      </c>
      <c r="G10" s="7">
        <v>0</v>
      </c>
      <c r="H10" s="7">
        <v>0</v>
      </c>
      <c r="I10" s="5"/>
    </row>
    <row r="11" spans="1:9" ht="35.1" customHeight="1">
      <c r="A11" s="24" t="s">
        <v>80</v>
      </c>
      <c r="B11" s="24"/>
      <c r="C11" s="25">
        <f>VLOOKUP(B6,汇总表!D1:K32,8,FALSE)</f>
        <v>75.775000000000006</v>
      </c>
      <c r="D11" s="25"/>
      <c r="E11" s="25"/>
      <c r="F11" s="7">
        <f>C11</f>
        <v>75.775000000000006</v>
      </c>
      <c r="G11" s="7">
        <v>0</v>
      </c>
      <c r="H11" s="7">
        <v>0</v>
      </c>
      <c r="I11" s="5"/>
    </row>
    <row r="12" spans="1:9" ht="35.1" customHeight="1">
      <c r="A12" s="24" t="s">
        <v>81</v>
      </c>
      <c r="B12" s="24"/>
      <c r="C12" s="26">
        <f>C11/C10</f>
        <v>1</v>
      </c>
      <c r="D12" s="26"/>
      <c r="E12" s="26"/>
      <c r="F12" s="8">
        <f>C12</f>
        <v>1</v>
      </c>
      <c r="G12" s="7">
        <v>0</v>
      </c>
      <c r="H12" s="7">
        <v>0</v>
      </c>
      <c r="I12" s="5"/>
    </row>
    <row r="13" spans="1:9" ht="35.1" customHeight="1">
      <c r="A13" s="21" t="s">
        <v>82</v>
      </c>
      <c r="B13" s="21" t="s">
        <v>83</v>
      </c>
      <c r="C13" s="21" t="s">
        <v>82</v>
      </c>
      <c r="D13" s="21"/>
      <c r="E13" s="21" t="s">
        <v>84</v>
      </c>
      <c r="F13" s="21" t="s">
        <v>85</v>
      </c>
      <c r="G13" s="22" t="s">
        <v>86</v>
      </c>
      <c r="H13" s="22" t="s">
        <v>87</v>
      </c>
      <c r="I13" s="16"/>
    </row>
    <row r="14" spans="1:9" ht="35.1" customHeight="1">
      <c r="A14" s="21"/>
      <c r="B14" s="21"/>
      <c r="C14" s="21"/>
      <c r="D14" s="21"/>
      <c r="E14" s="21"/>
      <c r="F14" s="21"/>
      <c r="G14" s="23"/>
      <c r="H14" s="23"/>
      <c r="I14" s="16"/>
    </row>
    <row r="15" spans="1:9" ht="35.1" customHeight="1">
      <c r="A15" s="21"/>
      <c r="B15" s="21" t="s">
        <v>88</v>
      </c>
      <c r="C15" s="21" t="s">
        <v>89</v>
      </c>
      <c r="D15" s="21"/>
      <c r="E15" s="9" t="s">
        <v>339</v>
      </c>
      <c r="F15" s="9" t="s">
        <v>340</v>
      </c>
      <c r="G15" s="9" t="s">
        <v>340</v>
      </c>
      <c r="H15" s="9" t="s">
        <v>90</v>
      </c>
      <c r="I15" s="5"/>
    </row>
    <row r="16" spans="1:9" ht="35.1" customHeight="1">
      <c r="A16" s="21"/>
      <c r="B16" s="21"/>
      <c r="C16" s="21" t="s">
        <v>91</v>
      </c>
      <c r="D16" s="21"/>
      <c r="E16" s="9" t="s">
        <v>316</v>
      </c>
      <c r="F16" s="10">
        <v>1</v>
      </c>
      <c r="G16" s="10">
        <v>1</v>
      </c>
      <c r="H16" s="9" t="s">
        <v>90</v>
      </c>
      <c r="I16" s="5"/>
    </row>
    <row r="17" spans="1:9" ht="35.1" customHeight="1">
      <c r="A17" s="21"/>
      <c r="B17" s="21"/>
      <c r="C17" s="21" t="s">
        <v>92</v>
      </c>
      <c r="D17" s="21"/>
      <c r="E17" s="9" t="s">
        <v>343</v>
      </c>
      <c r="F17" s="10">
        <v>1</v>
      </c>
      <c r="G17" s="10">
        <v>1</v>
      </c>
      <c r="H17" s="9" t="s">
        <v>90</v>
      </c>
      <c r="I17" s="5"/>
    </row>
    <row r="18" spans="1:9" ht="35.1" customHeight="1">
      <c r="A18" s="21"/>
      <c r="B18" s="21"/>
      <c r="C18" s="24" t="s">
        <v>93</v>
      </c>
      <c r="D18" s="24"/>
      <c r="E18" s="9" t="s">
        <v>344</v>
      </c>
      <c r="F18" s="11" t="s">
        <v>345</v>
      </c>
      <c r="G18" s="11" t="s">
        <v>345</v>
      </c>
      <c r="H18" s="9" t="s">
        <v>90</v>
      </c>
      <c r="I18" s="5"/>
    </row>
    <row r="19" spans="1:9" ht="35.1" customHeight="1">
      <c r="A19" s="21"/>
      <c r="B19" s="21" t="s">
        <v>94</v>
      </c>
      <c r="C19" s="21" t="s">
        <v>95</v>
      </c>
      <c r="D19" s="21"/>
      <c r="E19" s="9" t="s">
        <v>341</v>
      </c>
      <c r="F19" s="10" t="s">
        <v>319</v>
      </c>
      <c r="G19" s="10">
        <v>0.98</v>
      </c>
      <c r="H19" s="9" t="s">
        <v>90</v>
      </c>
      <c r="I19" s="5"/>
    </row>
    <row r="20" spans="1:9" ht="35.1" customHeight="1">
      <c r="A20" s="21"/>
      <c r="B20" s="21"/>
      <c r="C20" s="21" t="s">
        <v>96</v>
      </c>
      <c r="D20" s="21"/>
      <c r="E20" s="9" t="s">
        <v>97</v>
      </c>
      <c r="F20" s="9" t="s">
        <v>97</v>
      </c>
      <c r="G20" s="9" t="s">
        <v>97</v>
      </c>
      <c r="H20" s="9" t="s">
        <v>97</v>
      </c>
      <c r="I20" s="5"/>
    </row>
    <row r="21" spans="1:9" ht="35.1" customHeight="1">
      <c r="A21" s="21"/>
      <c r="B21" s="21"/>
      <c r="C21" s="21" t="s">
        <v>98</v>
      </c>
      <c r="D21" s="21"/>
      <c r="E21" s="9" t="s">
        <v>97</v>
      </c>
      <c r="F21" s="9" t="s">
        <v>97</v>
      </c>
      <c r="G21" s="9" t="s">
        <v>97</v>
      </c>
      <c r="H21" s="9" t="s">
        <v>97</v>
      </c>
      <c r="I21" s="5"/>
    </row>
    <row r="22" spans="1:9" ht="35.1" customHeight="1">
      <c r="A22" s="21"/>
      <c r="B22" s="21"/>
      <c r="C22" s="21" t="s">
        <v>99</v>
      </c>
      <c r="D22" s="21"/>
      <c r="E22" s="9" t="s">
        <v>342</v>
      </c>
      <c r="F22" s="9" t="s">
        <v>100</v>
      </c>
      <c r="G22" s="10">
        <v>0.96</v>
      </c>
      <c r="H22" s="9" t="s">
        <v>90</v>
      </c>
      <c r="I22" s="5"/>
    </row>
    <row r="23" spans="1:9" ht="35.1" customHeight="1">
      <c r="A23" s="12" t="s">
        <v>135</v>
      </c>
    </row>
  </sheetData>
  <mergeCells count="40">
    <mergeCell ref="F13:F14"/>
    <mergeCell ref="G13:G14"/>
    <mergeCell ref="H13:H14"/>
    <mergeCell ref="I13:I14"/>
    <mergeCell ref="A12:B12"/>
    <mergeCell ref="C12:E12"/>
    <mergeCell ref="A13:A22"/>
    <mergeCell ref="B13:B14"/>
    <mergeCell ref="C13:D14"/>
    <mergeCell ref="E13:E14"/>
    <mergeCell ref="B19:B22"/>
    <mergeCell ref="C19:D19"/>
    <mergeCell ref="C20:D20"/>
    <mergeCell ref="C21:D21"/>
    <mergeCell ref="B15:B18"/>
    <mergeCell ref="C15:D15"/>
    <mergeCell ref="C16:D16"/>
    <mergeCell ref="C17:D17"/>
    <mergeCell ref="C18:D18"/>
    <mergeCell ref="C22:D22"/>
    <mergeCell ref="A9:B9"/>
    <mergeCell ref="C9:E9"/>
    <mergeCell ref="A10:B10"/>
    <mergeCell ref="C10:E10"/>
    <mergeCell ref="A11:B11"/>
    <mergeCell ref="C11:E11"/>
    <mergeCell ref="I7:I8"/>
    <mergeCell ref="A2:H2"/>
    <mergeCell ref="I2:I4"/>
    <mergeCell ref="A3:H3"/>
    <mergeCell ref="A4:H4"/>
    <mergeCell ref="A5:H5"/>
    <mergeCell ref="B6:C6"/>
    <mergeCell ref="D6:F6"/>
    <mergeCell ref="G6:H6"/>
    <mergeCell ref="A7:B8"/>
    <mergeCell ref="C7:E8"/>
    <mergeCell ref="F7:F8"/>
    <mergeCell ref="G7:G8"/>
    <mergeCell ref="H7:H8"/>
  </mergeCells>
  <phoneticPr fontId="2" type="noConversion"/>
  <pageMargins left="0.7" right="0.7" top="0.75" bottom="0.75" header="0.3" footer="0.3"/>
  <pageSetup paperSize="9" scale="79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209EA-1A41-448C-818A-140DDE0F7C67}">
  <dimension ref="A1:I32"/>
  <sheetViews>
    <sheetView view="pageBreakPreview" topLeftCell="A5" zoomScale="81" zoomScaleNormal="100" workbookViewId="0">
      <selection activeCell="I13" sqref="I13:I14"/>
    </sheetView>
  </sheetViews>
  <sheetFormatPr defaultColWidth="11" defaultRowHeight="35.1" customHeight="1"/>
  <cols>
    <col min="1" max="4" width="11" style="4"/>
    <col min="5" max="5" width="23" style="4" customWidth="1"/>
    <col min="6" max="6" width="11" style="4"/>
    <col min="7" max="7" width="11.875" style="4" customWidth="1"/>
    <col min="8" max="8" width="13.5" style="4" customWidth="1"/>
    <col min="9" max="16384" width="11" style="4"/>
  </cols>
  <sheetData>
    <row r="1" spans="1:9" ht="35.1" customHeight="1">
      <c r="A1" s="3" t="s">
        <v>139</v>
      </c>
    </row>
    <row r="2" spans="1:9" ht="27.95" customHeight="1">
      <c r="A2" s="17" t="s">
        <v>68</v>
      </c>
      <c r="B2" s="17"/>
      <c r="C2" s="17"/>
      <c r="D2" s="17"/>
      <c r="E2" s="17"/>
      <c r="F2" s="17"/>
      <c r="G2" s="17"/>
      <c r="H2" s="17"/>
      <c r="I2" s="16"/>
    </row>
    <row r="3" spans="1:9" ht="15" customHeight="1">
      <c r="A3" s="18"/>
      <c r="B3" s="18"/>
      <c r="C3" s="18"/>
      <c r="D3" s="18"/>
      <c r="E3" s="18"/>
      <c r="F3" s="18"/>
      <c r="G3" s="18"/>
      <c r="H3" s="18"/>
      <c r="I3" s="16"/>
    </row>
    <row r="4" spans="1:9" ht="24" customHeight="1">
      <c r="A4" s="19" t="s">
        <v>69</v>
      </c>
      <c r="B4" s="19"/>
      <c r="C4" s="19"/>
      <c r="D4" s="19"/>
      <c r="E4" s="19"/>
      <c r="F4" s="19"/>
      <c r="G4" s="19"/>
      <c r="H4" s="19"/>
      <c r="I4" s="16"/>
    </row>
    <row r="5" spans="1:9" ht="23.1" customHeight="1">
      <c r="A5" s="20" t="s">
        <v>101</v>
      </c>
      <c r="B5" s="20"/>
      <c r="C5" s="20"/>
      <c r="D5" s="20"/>
      <c r="E5" s="20"/>
      <c r="F5" s="20"/>
      <c r="G5" s="20"/>
      <c r="H5" s="20"/>
      <c r="I5" s="5"/>
    </row>
    <row r="6" spans="1:9" ht="35.1" customHeight="1">
      <c r="A6" s="6" t="s">
        <v>70</v>
      </c>
      <c r="B6" s="21" t="str">
        <f>VLOOKUP(A1,汇总表!B1:D32,3,FALSE)</f>
        <v>教学教研经费</v>
      </c>
      <c r="C6" s="21"/>
      <c r="D6" s="21" t="s">
        <v>71</v>
      </c>
      <c r="E6" s="21"/>
      <c r="F6" s="21"/>
      <c r="G6" s="21" t="s">
        <v>72</v>
      </c>
      <c r="H6" s="21"/>
      <c r="I6" s="5"/>
    </row>
    <row r="7" spans="1:9" ht="35.1" customHeight="1">
      <c r="A7" s="21" t="s">
        <v>73</v>
      </c>
      <c r="B7" s="21"/>
      <c r="C7" s="21" t="s">
        <v>74</v>
      </c>
      <c r="D7" s="21"/>
      <c r="E7" s="21"/>
      <c r="F7" s="21" t="s">
        <v>75</v>
      </c>
      <c r="G7" s="22" t="s">
        <v>76</v>
      </c>
      <c r="H7" s="21" t="s">
        <v>77</v>
      </c>
      <c r="I7" s="16"/>
    </row>
    <row r="8" spans="1:9" ht="35.1" customHeight="1">
      <c r="A8" s="21"/>
      <c r="B8" s="21"/>
      <c r="C8" s="21"/>
      <c r="D8" s="21"/>
      <c r="E8" s="21"/>
      <c r="F8" s="21"/>
      <c r="G8" s="23"/>
      <c r="H8" s="21"/>
      <c r="I8" s="16"/>
    </row>
    <row r="9" spans="1:9" ht="35.1" customHeight="1">
      <c r="A9" s="24" t="s">
        <v>78</v>
      </c>
      <c r="B9" s="24"/>
      <c r="C9" s="25">
        <f>VLOOKUP(B6,汇总表!D1:K32,6,FALSE)</f>
        <v>208.0454</v>
      </c>
      <c r="D9" s="25"/>
      <c r="E9" s="25"/>
      <c r="F9" s="7">
        <f>C9</f>
        <v>208.0454</v>
      </c>
      <c r="G9" s="7">
        <v>0</v>
      </c>
      <c r="H9" s="7">
        <v>0</v>
      </c>
      <c r="I9" s="5"/>
    </row>
    <row r="10" spans="1:9" ht="35.1" customHeight="1">
      <c r="A10" s="24" t="s">
        <v>79</v>
      </c>
      <c r="B10" s="24"/>
      <c r="C10" s="25">
        <f>VLOOKUP(B6,汇总表!D1:K32,7,FALSE)</f>
        <v>208.0454</v>
      </c>
      <c r="D10" s="25"/>
      <c r="E10" s="25"/>
      <c r="F10" s="7">
        <f>C10</f>
        <v>208.0454</v>
      </c>
      <c r="G10" s="7">
        <v>0</v>
      </c>
      <c r="H10" s="7">
        <v>0</v>
      </c>
      <c r="I10" s="5"/>
    </row>
    <row r="11" spans="1:9" ht="35.1" customHeight="1">
      <c r="A11" s="24" t="s">
        <v>80</v>
      </c>
      <c r="B11" s="24"/>
      <c r="C11" s="25">
        <f>VLOOKUP(B6,汇总表!D1:K32,8,FALSE)</f>
        <v>208.0454</v>
      </c>
      <c r="D11" s="25"/>
      <c r="E11" s="25"/>
      <c r="F11" s="7">
        <f>C11</f>
        <v>208.0454</v>
      </c>
      <c r="G11" s="7">
        <v>0</v>
      </c>
      <c r="H11" s="7">
        <v>0</v>
      </c>
      <c r="I11" s="5"/>
    </row>
    <row r="12" spans="1:9" ht="35.1" customHeight="1">
      <c r="A12" s="24" t="s">
        <v>81</v>
      </c>
      <c r="B12" s="24"/>
      <c r="C12" s="26">
        <f>C11/C10</f>
        <v>1</v>
      </c>
      <c r="D12" s="26"/>
      <c r="E12" s="26"/>
      <c r="F12" s="8">
        <f>C12</f>
        <v>1</v>
      </c>
      <c r="G12" s="7">
        <v>0</v>
      </c>
      <c r="H12" s="7">
        <v>0</v>
      </c>
      <c r="I12" s="5"/>
    </row>
    <row r="13" spans="1:9" ht="35.1" customHeight="1">
      <c r="A13" s="21" t="s">
        <v>82</v>
      </c>
      <c r="B13" s="21" t="s">
        <v>83</v>
      </c>
      <c r="C13" s="21" t="s">
        <v>82</v>
      </c>
      <c r="D13" s="21"/>
      <c r="E13" s="21" t="s">
        <v>84</v>
      </c>
      <c r="F13" s="21" t="s">
        <v>85</v>
      </c>
      <c r="G13" s="22" t="s">
        <v>86</v>
      </c>
      <c r="H13" s="22" t="s">
        <v>87</v>
      </c>
      <c r="I13" s="16"/>
    </row>
    <row r="14" spans="1:9" ht="35.1" customHeight="1">
      <c r="A14" s="21"/>
      <c r="B14" s="21"/>
      <c r="C14" s="21"/>
      <c r="D14" s="21"/>
      <c r="E14" s="21"/>
      <c r="F14" s="21"/>
      <c r="G14" s="23"/>
      <c r="H14" s="23"/>
      <c r="I14" s="16"/>
    </row>
    <row r="15" spans="1:9" ht="35.1" customHeight="1">
      <c r="A15" s="21"/>
      <c r="B15" s="21" t="s">
        <v>88</v>
      </c>
      <c r="C15" s="21" t="s">
        <v>89</v>
      </c>
      <c r="D15" s="21"/>
      <c r="E15" s="9" t="s">
        <v>232</v>
      </c>
      <c r="F15" s="9">
        <v>272</v>
      </c>
      <c r="G15" s="9">
        <v>272</v>
      </c>
      <c r="H15" s="9" t="s">
        <v>90</v>
      </c>
      <c r="I15" s="5"/>
    </row>
    <row r="16" spans="1:9" ht="35.1" customHeight="1">
      <c r="A16" s="21"/>
      <c r="B16" s="21"/>
      <c r="C16" s="21" t="s">
        <v>91</v>
      </c>
      <c r="D16" s="21"/>
      <c r="E16" s="9" t="s">
        <v>198</v>
      </c>
      <c r="F16" s="9" t="s">
        <v>199</v>
      </c>
      <c r="G16" s="10">
        <v>1</v>
      </c>
      <c r="H16" s="9" t="s">
        <v>90</v>
      </c>
      <c r="I16" s="5"/>
    </row>
    <row r="17" spans="1:9" ht="35.1" customHeight="1">
      <c r="A17" s="21"/>
      <c r="B17" s="21"/>
      <c r="C17" s="21" t="s">
        <v>92</v>
      </c>
      <c r="D17" s="21"/>
      <c r="E17" s="9" t="s">
        <v>200</v>
      </c>
      <c r="F17" s="9" t="s">
        <v>171</v>
      </c>
      <c r="G17" s="10">
        <v>1</v>
      </c>
      <c r="H17" s="9" t="s">
        <v>90</v>
      </c>
      <c r="I17" s="5"/>
    </row>
    <row r="18" spans="1:9" ht="35.1" customHeight="1">
      <c r="A18" s="21"/>
      <c r="B18" s="21"/>
      <c r="C18" s="24" t="s">
        <v>93</v>
      </c>
      <c r="D18" s="24"/>
      <c r="E18" s="9" t="s">
        <v>230</v>
      </c>
      <c r="F18" s="11" t="s">
        <v>231</v>
      </c>
      <c r="G18" s="11" t="s">
        <v>231</v>
      </c>
      <c r="H18" s="9" t="s">
        <v>90</v>
      </c>
      <c r="I18" s="5"/>
    </row>
    <row r="19" spans="1:9" ht="35.1" customHeight="1">
      <c r="A19" s="21"/>
      <c r="B19" s="21" t="s">
        <v>94</v>
      </c>
      <c r="C19" s="21" t="s">
        <v>95</v>
      </c>
      <c r="D19" s="21"/>
      <c r="E19" s="9" t="s">
        <v>227</v>
      </c>
      <c r="F19" s="9" t="s">
        <v>228</v>
      </c>
      <c r="G19" s="10">
        <v>0.98</v>
      </c>
      <c r="H19" s="9" t="s">
        <v>90</v>
      </c>
      <c r="I19" s="5"/>
    </row>
    <row r="20" spans="1:9" ht="35.1" customHeight="1">
      <c r="A20" s="21"/>
      <c r="B20" s="21"/>
      <c r="C20" s="21" t="s">
        <v>96</v>
      </c>
      <c r="D20" s="21"/>
      <c r="E20" s="9" t="s">
        <v>97</v>
      </c>
      <c r="F20" s="9" t="s">
        <v>97</v>
      </c>
      <c r="G20" s="9" t="s">
        <v>97</v>
      </c>
      <c r="H20" s="9" t="s">
        <v>97</v>
      </c>
      <c r="I20" s="5"/>
    </row>
    <row r="21" spans="1:9" ht="35.1" customHeight="1">
      <c r="A21" s="21"/>
      <c r="B21" s="21"/>
      <c r="C21" s="21" t="s">
        <v>98</v>
      </c>
      <c r="D21" s="21"/>
      <c r="E21" s="9" t="s">
        <v>97</v>
      </c>
      <c r="F21" s="9" t="s">
        <v>97</v>
      </c>
      <c r="G21" s="9" t="s">
        <v>97</v>
      </c>
      <c r="H21" s="9" t="s">
        <v>97</v>
      </c>
      <c r="I21" s="5"/>
    </row>
    <row r="22" spans="1:9" ht="35.1" customHeight="1">
      <c r="A22" s="21"/>
      <c r="B22" s="21"/>
      <c r="C22" s="21" t="s">
        <v>99</v>
      </c>
      <c r="D22" s="21"/>
      <c r="E22" s="9" t="s">
        <v>229</v>
      </c>
      <c r="F22" s="9" t="s">
        <v>100</v>
      </c>
      <c r="G22" s="10">
        <v>0.96</v>
      </c>
      <c r="H22" s="9" t="s">
        <v>90</v>
      </c>
      <c r="I22" s="5"/>
    </row>
    <row r="23" spans="1:9" ht="35.1" customHeight="1">
      <c r="A23" s="12" t="s">
        <v>135</v>
      </c>
    </row>
    <row r="25" spans="1:9" ht="35.1" customHeight="1">
      <c r="B25" s="13"/>
      <c r="C25" s="13"/>
      <c r="D25" s="13"/>
      <c r="E25" s="13"/>
    </row>
    <row r="26" spans="1:9" ht="35.1" customHeight="1">
      <c r="B26" s="13"/>
      <c r="C26" s="13"/>
      <c r="D26" s="13"/>
      <c r="E26" s="13"/>
    </row>
    <row r="27" spans="1:9" ht="35.1" customHeight="1">
      <c r="B27" s="13"/>
      <c r="C27" s="13"/>
      <c r="D27" s="13"/>
      <c r="E27" s="13"/>
    </row>
    <row r="28" spans="1:9" ht="35.1" customHeight="1">
      <c r="B28" s="13"/>
      <c r="C28" s="13"/>
      <c r="D28" s="13"/>
      <c r="E28" s="13"/>
    </row>
    <row r="29" spans="1:9" ht="35.1" customHeight="1">
      <c r="B29" s="13"/>
      <c r="C29" s="13"/>
      <c r="D29" s="13"/>
      <c r="E29" s="13"/>
    </row>
    <row r="30" spans="1:9" ht="35.1" customHeight="1">
      <c r="B30" s="13"/>
      <c r="C30" s="13"/>
      <c r="D30" s="13"/>
      <c r="E30" s="13"/>
    </row>
    <row r="31" spans="1:9" ht="35.1" customHeight="1">
      <c r="B31" s="13"/>
      <c r="C31" s="13"/>
      <c r="D31" s="13"/>
      <c r="E31" s="14"/>
    </row>
    <row r="32" spans="1:9" ht="35.1" customHeight="1">
      <c r="B32" s="13"/>
      <c r="C32" s="13"/>
      <c r="D32" s="13"/>
      <c r="E32" s="13"/>
    </row>
  </sheetData>
  <mergeCells count="40">
    <mergeCell ref="F13:F14"/>
    <mergeCell ref="G13:G14"/>
    <mergeCell ref="H13:H14"/>
    <mergeCell ref="I13:I14"/>
    <mergeCell ref="A12:B12"/>
    <mergeCell ref="C12:E12"/>
    <mergeCell ref="A13:A22"/>
    <mergeCell ref="B13:B14"/>
    <mergeCell ref="C13:D14"/>
    <mergeCell ref="E13:E14"/>
    <mergeCell ref="B19:B22"/>
    <mergeCell ref="C19:D19"/>
    <mergeCell ref="C20:D20"/>
    <mergeCell ref="C21:D21"/>
    <mergeCell ref="B15:B18"/>
    <mergeCell ref="C15:D15"/>
    <mergeCell ref="C16:D16"/>
    <mergeCell ref="C17:D17"/>
    <mergeCell ref="C18:D18"/>
    <mergeCell ref="C22:D22"/>
    <mergeCell ref="A9:B9"/>
    <mergeCell ref="C9:E9"/>
    <mergeCell ref="A10:B10"/>
    <mergeCell ref="C10:E10"/>
    <mergeCell ref="A11:B11"/>
    <mergeCell ref="C11:E11"/>
    <mergeCell ref="I7:I8"/>
    <mergeCell ref="A2:H2"/>
    <mergeCell ref="I2:I4"/>
    <mergeCell ref="A3:H3"/>
    <mergeCell ref="A4:H4"/>
    <mergeCell ref="A5:H5"/>
    <mergeCell ref="B6:C6"/>
    <mergeCell ref="D6:F6"/>
    <mergeCell ref="G6:H6"/>
    <mergeCell ref="A7:B8"/>
    <mergeCell ref="C7:E8"/>
    <mergeCell ref="F7:F8"/>
    <mergeCell ref="G7:G8"/>
    <mergeCell ref="H7:H8"/>
  </mergeCells>
  <phoneticPr fontId="2" type="noConversion"/>
  <pageMargins left="0.7" right="0.7" top="0.75" bottom="0.75" header="0.3" footer="0.3"/>
  <pageSetup paperSize="9" scale="79" orientation="portrait" r:id="rId1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977A7-71AA-44F2-918B-17EF7E29FC9B}">
  <dimension ref="A1:I23"/>
  <sheetViews>
    <sheetView view="pageBreakPreview" zoomScale="60" zoomScaleNormal="100" workbookViewId="0">
      <selection activeCell="I13" sqref="I13:I14"/>
    </sheetView>
  </sheetViews>
  <sheetFormatPr defaultColWidth="11" defaultRowHeight="35.1" customHeight="1"/>
  <cols>
    <col min="1" max="4" width="11" style="4"/>
    <col min="5" max="5" width="23" style="4" customWidth="1"/>
    <col min="6" max="6" width="11" style="4"/>
    <col min="7" max="7" width="11.875" style="4" customWidth="1"/>
    <col min="8" max="8" width="13.5" style="4" customWidth="1"/>
    <col min="9" max="16384" width="11" style="4"/>
  </cols>
  <sheetData>
    <row r="1" spans="1:9" ht="35.1" customHeight="1">
      <c r="A1" s="3" t="s">
        <v>140</v>
      </c>
    </row>
    <row r="2" spans="1:9" ht="27.95" customHeight="1">
      <c r="A2" s="17" t="s">
        <v>68</v>
      </c>
      <c r="B2" s="17"/>
      <c r="C2" s="17"/>
      <c r="D2" s="17"/>
      <c r="E2" s="17"/>
      <c r="F2" s="17"/>
      <c r="G2" s="17"/>
      <c r="H2" s="17"/>
      <c r="I2" s="16"/>
    </row>
    <row r="3" spans="1:9" ht="15" customHeight="1">
      <c r="A3" s="18"/>
      <c r="B3" s="18"/>
      <c r="C3" s="18"/>
      <c r="D3" s="18"/>
      <c r="E3" s="18"/>
      <c r="F3" s="18"/>
      <c r="G3" s="18"/>
      <c r="H3" s="18"/>
      <c r="I3" s="16"/>
    </row>
    <row r="4" spans="1:9" ht="24" customHeight="1">
      <c r="A4" s="19" t="s">
        <v>69</v>
      </c>
      <c r="B4" s="19"/>
      <c r="C4" s="19"/>
      <c r="D4" s="19"/>
      <c r="E4" s="19"/>
      <c r="F4" s="19"/>
      <c r="G4" s="19"/>
      <c r="H4" s="19"/>
      <c r="I4" s="16"/>
    </row>
    <row r="5" spans="1:9" ht="23.1" customHeight="1">
      <c r="A5" s="20" t="s">
        <v>101</v>
      </c>
      <c r="B5" s="20"/>
      <c r="C5" s="20"/>
      <c r="D5" s="20"/>
      <c r="E5" s="20"/>
      <c r="F5" s="20"/>
      <c r="G5" s="20"/>
      <c r="H5" s="20"/>
      <c r="I5" s="5"/>
    </row>
    <row r="6" spans="1:9" ht="35.1" customHeight="1">
      <c r="A6" s="6" t="s">
        <v>70</v>
      </c>
      <c r="B6" s="21" t="str">
        <f>VLOOKUP(A1,汇总表!B1:D32,3,FALSE)</f>
        <v>追加秋季生均经费</v>
      </c>
      <c r="C6" s="21"/>
      <c r="D6" s="21" t="s">
        <v>71</v>
      </c>
      <c r="E6" s="21"/>
      <c r="F6" s="21"/>
      <c r="G6" s="21" t="s">
        <v>72</v>
      </c>
      <c r="H6" s="21"/>
      <c r="I6" s="5"/>
    </row>
    <row r="7" spans="1:9" ht="35.1" customHeight="1">
      <c r="A7" s="21" t="s">
        <v>73</v>
      </c>
      <c r="B7" s="21"/>
      <c r="C7" s="21" t="s">
        <v>74</v>
      </c>
      <c r="D7" s="21"/>
      <c r="E7" s="21"/>
      <c r="F7" s="21" t="s">
        <v>75</v>
      </c>
      <c r="G7" s="22" t="s">
        <v>76</v>
      </c>
      <c r="H7" s="21" t="s">
        <v>77</v>
      </c>
      <c r="I7" s="16"/>
    </row>
    <row r="8" spans="1:9" ht="35.1" customHeight="1">
      <c r="A8" s="21"/>
      <c r="B8" s="21"/>
      <c r="C8" s="21"/>
      <c r="D8" s="21"/>
      <c r="E8" s="21"/>
      <c r="F8" s="21"/>
      <c r="G8" s="23"/>
      <c r="H8" s="21"/>
      <c r="I8" s="16"/>
    </row>
    <row r="9" spans="1:9" ht="35.1" customHeight="1">
      <c r="A9" s="24" t="s">
        <v>78</v>
      </c>
      <c r="B9" s="24"/>
      <c r="C9" s="25">
        <f>VLOOKUP(B6,汇总表!D1:K32,6,FALSE)</f>
        <v>0</v>
      </c>
      <c r="D9" s="25"/>
      <c r="E9" s="25"/>
      <c r="F9" s="7">
        <f>C9</f>
        <v>0</v>
      </c>
      <c r="G9" s="7">
        <v>0</v>
      </c>
      <c r="H9" s="7">
        <v>0</v>
      </c>
      <c r="I9" s="5"/>
    </row>
    <row r="10" spans="1:9" ht="35.1" customHeight="1">
      <c r="A10" s="24" t="s">
        <v>79</v>
      </c>
      <c r="B10" s="24"/>
      <c r="C10" s="25">
        <f>VLOOKUP(B6,汇总表!D1:K32,7,FALSE)</f>
        <v>21.3</v>
      </c>
      <c r="D10" s="25"/>
      <c r="E10" s="25"/>
      <c r="F10" s="7">
        <f>C10</f>
        <v>21.3</v>
      </c>
      <c r="G10" s="7">
        <v>0</v>
      </c>
      <c r="H10" s="7">
        <v>0</v>
      </c>
      <c r="I10" s="5"/>
    </row>
    <row r="11" spans="1:9" ht="35.1" customHeight="1">
      <c r="A11" s="24" t="s">
        <v>80</v>
      </c>
      <c r="B11" s="24"/>
      <c r="C11" s="25">
        <f>VLOOKUP(B6,汇总表!D1:K32,8,FALSE)</f>
        <v>21.3</v>
      </c>
      <c r="D11" s="25"/>
      <c r="E11" s="25"/>
      <c r="F11" s="7">
        <f>C11</f>
        <v>21.3</v>
      </c>
      <c r="G11" s="7">
        <v>0</v>
      </c>
      <c r="H11" s="7">
        <v>0</v>
      </c>
      <c r="I11" s="5"/>
    </row>
    <row r="12" spans="1:9" ht="35.1" customHeight="1">
      <c r="A12" s="24" t="s">
        <v>81</v>
      </c>
      <c r="B12" s="24"/>
      <c r="C12" s="26">
        <f>C11/C10</f>
        <v>1</v>
      </c>
      <c r="D12" s="26"/>
      <c r="E12" s="26"/>
      <c r="F12" s="8">
        <f>C12</f>
        <v>1</v>
      </c>
      <c r="G12" s="7">
        <v>0</v>
      </c>
      <c r="H12" s="7">
        <v>0</v>
      </c>
      <c r="I12" s="5"/>
    </row>
    <row r="13" spans="1:9" ht="35.1" customHeight="1">
      <c r="A13" s="21" t="s">
        <v>82</v>
      </c>
      <c r="B13" s="21" t="s">
        <v>83</v>
      </c>
      <c r="C13" s="21" t="s">
        <v>82</v>
      </c>
      <c r="D13" s="21"/>
      <c r="E13" s="21" t="s">
        <v>84</v>
      </c>
      <c r="F13" s="21" t="s">
        <v>85</v>
      </c>
      <c r="G13" s="22" t="s">
        <v>86</v>
      </c>
      <c r="H13" s="22" t="s">
        <v>87</v>
      </c>
      <c r="I13" s="16"/>
    </row>
    <row r="14" spans="1:9" ht="35.1" customHeight="1">
      <c r="A14" s="21"/>
      <c r="B14" s="21"/>
      <c r="C14" s="21"/>
      <c r="D14" s="21"/>
      <c r="E14" s="21"/>
      <c r="F14" s="21"/>
      <c r="G14" s="23"/>
      <c r="H14" s="23"/>
      <c r="I14" s="16"/>
    </row>
    <row r="15" spans="1:9" ht="35.1" customHeight="1">
      <c r="A15" s="21"/>
      <c r="B15" s="21" t="s">
        <v>88</v>
      </c>
      <c r="C15" s="21" t="s">
        <v>89</v>
      </c>
      <c r="D15" s="21"/>
      <c r="E15" s="9" t="s">
        <v>346</v>
      </c>
      <c r="F15" s="9" t="s">
        <v>347</v>
      </c>
      <c r="G15" s="9" t="s">
        <v>348</v>
      </c>
      <c r="H15" s="9" t="s">
        <v>90</v>
      </c>
      <c r="I15" s="5"/>
    </row>
    <row r="16" spans="1:9" ht="35.1" customHeight="1">
      <c r="A16" s="21"/>
      <c r="B16" s="21"/>
      <c r="C16" s="21" t="s">
        <v>91</v>
      </c>
      <c r="D16" s="21"/>
      <c r="E16" s="9" t="s">
        <v>349</v>
      </c>
      <c r="F16" s="10">
        <v>1</v>
      </c>
      <c r="G16" s="10">
        <v>1</v>
      </c>
      <c r="H16" s="9" t="s">
        <v>90</v>
      </c>
      <c r="I16" s="5"/>
    </row>
    <row r="17" spans="1:9" ht="35.1" customHeight="1">
      <c r="A17" s="21"/>
      <c r="B17" s="21"/>
      <c r="C17" s="21" t="s">
        <v>92</v>
      </c>
      <c r="D17" s="21"/>
      <c r="E17" s="9" t="s">
        <v>350</v>
      </c>
      <c r="F17" s="10">
        <v>1</v>
      </c>
      <c r="G17" s="10">
        <v>1</v>
      </c>
      <c r="H17" s="9" t="s">
        <v>90</v>
      </c>
      <c r="I17" s="5"/>
    </row>
    <row r="18" spans="1:9" ht="35.1" customHeight="1">
      <c r="A18" s="21"/>
      <c r="B18" s="21"/>
      <c r="C18" s="24" t="s">
        <v>93</v>
      </c>
      <c r="D18" s="24"/>
      <c r="E18" s="9" t="s">
        <v>351</v>
      </c>
      <c r="F18" s="11" t="s">
        <v>352</v>
      </c>
      <c r="G18" s="11" t="s">
        <v>352</v>
      </c>
      <c r="H18" s="9" t="s">
        <v>90</v>
      </c>
      <c r="I18" s="5"/>
    </row>
    <row r="19" spans="1:9" ht="35.1" customHeight="1">
      <c r="A19" s="21"/>
      <c r="B19" s="21" t="s">
        <v>94</v>
      </c>
      <c r="C19" s="21" t="s">
        <v>95</v>
      </c>
      <c r="D19" s="21"/>
      <c r="E19" s="9" t="s">
        <v>353</v>
      </c>
      <c r="F19" s="10" t="s">
        <v>354</v>
      </c>
      <c r="G19" s="10">
        <v>0.98</v>
      </c>
      <c r="H19" s="9" t="s">
        <v>90</v>
      </c>
      <c r="I19" s="5"/>
    </row>
    <row r="20" spans="1:9" ht="35.1" customHeight="1">
      <c r="A20" s="21"/>
      <c r="B20" s="21"/>
      <c r="C20" s="21" t="s">
        <v>96</v>
      </c>
      <c r="D20" s="21"/>
      <c r="E20" s="9" t="s">
        <v>97</v>
      </c>
      <c r="F20" s="9" t="s">
        <v>97</v>
      </c>
      <c r="G20" s="9" t="s">
        <v>97</v>
      </c>
      <c r="H20" s="9" t="s">
        <v>97</v>
      </c>
      <c r="I20" s="5"/>
    </row>
    <row r="21" spans="1:9" ht="35.1" customHeight="1">
      <c r="A21" s="21"/>
      <c r="B21" s="21"/>
      <c r="C21" s="21" t="s">
        <v>98</v>
      </c>
      <c r="D21" s="21"/>
      <c r="E21" s="9" t="s">
        <v>97</v>
      </c>
      <c r="F21" s="9" t="s">
        <v>97</v>
      </c>
      <c r="G21" s="9" t="s">
        <v>97</v>
      </c>
      <c r="H21" s="9" t="s">
        <v>97</v>
      </c>
      <c r="I21" s="5"/>
    </row>
    <row r="22" spans="1:9" ht="35.1" customHeight="1">
      <c r="A22" s="21"/>
      <c r="B22" s="21"/>
      <c r="C22" s="21" t="s">
        <v>99</v>
      </c>
      <c r="D22" s="21"/>
      <c r="E22" s="9" t="s">
        <v>355</v>
      </c>
      <c r="F22" s="9" t="s">
        <v>100</v>
      </c>
      <c r="G22" s="10">
        <v>0.96</v>
      </c>
      <c r="H22" s="9" t="s">
        <v>90</v>
      </c>
      <c r="I22" s="5"/>
    </row>
    <row r="23" spans="1:9" ht="35.1" customHeight="1">
      <c r="A23" s="12" t="s">
        <v>135</v>
      </c>
    </row>
  </sheetData>
  <mergeCells count="40">
    <mergeCell ref="F13:F14"/>
    <mergeCell ref="G13:G14"/>
    <mergeCell ref="H13:H14"/>
    <mergeCell ref="I13:I14"/>
    <mergeCell ref="A12:B12"/>
    <mergeCell ref="C12:E12"/>
    <mergeCell ref="A13:A22"/>
    <mergeCell ref="B13:B14"/>
    <mergeCell ref="C13:D14"/>
    <mergeCell ref="E13:E14"/>
    <mergeCell ref="B19:B22"/>
    <mergeCell ref="C19:D19"/>
    <mergeCell ref="C20:D20"/>
    <mergeCell ref="C21:D21"/>
    <mergeCell ref="B15:B18"/>
    <mergeCell ref="C15:D15"/>
    <mergeCell ref="C16:D16"/>
    <mergeCell ref="C17:D17"/>
    <mergeCell ref="C18:D18"/>
    <mergeCell ref="C22:D22"/>
    <mergeCell ref="A9:B9"/>
    <mergeCell ref="C9:E9"/>
    <mergeCell ref="A10:B10"/>
    <mergeCell ref="C10:E10"/>
    <mergeCell ref="A11:B11"/>
    <mergeCell ref="C11:E11"/>
    <mergeCell ref="I7:I8"/>
    <mergeCell ref="A2:H2"/>
    <mergeCell ref="I2:I4"/>
    <mergeCell ref="A3:H3"/>
    <mergeCell ref="A4:H4"/>
    <mergeCell ref="A5:H5"/>
    <mergeCell ref="B6:C6"/>
    <mergeCell ref="D6:F6"/>
    <mergeCell ref="G6:H6"/>
    <mergeCell ref="A7:B8"/>
    <mergeCell ref="C7:E8"/>
    <mergeCell ref="F7:F8"/>
    <mergeCell ref="G7:G8"/>
    <mergeCell ref="H7:H8"/>
  </mergeCells>
  <phoneticPr fontId="2" type="noConversion"/>
  <pageMargins left="0.7" right="0.7" top="0.75" bottom="0.75" header="0.3" footer="0.3"/>
  <pageSetup paperSize="9" scale="79" orientation="portrait" r:id="rId1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52741-7DE7-4C8B-92AC-7EC31E430C72}">
  <dimension ref="A1:I31"/>
  <sheetViews>
    <sheetView view="pageBreakPreview" topLeftCell="A4" zoomScale="60" zoomScaleNormal="100" workbookViewId="0">
      <selection activeCell="I13" sqref="I13:I14"/>
    </sheetView>
  </sheetViews>
  <sheetFormatPr defaultColWidth="11" defaultRowHeight="35.1" customHeight="1"/>
  <cols>
    <col min="1" max="4" width="11" style="4"/>
    <col min="5" max="5" width="23" style="4" customWidth="1"/>
    <col min="6" max="6" width="11" style="4"/>
    <col min="7" max="7" width="11.875" style="4" customWidth="1"/>
    <col min="8" max="8" width="13.5" style="4" customWidth="1"/>
    <col min="9" max="16384" width="11" style="4"/>
  </cols>
  <sheetData>
    <row r="1" spans="1:9" ht="35.1" customHeight="1">
      <c r="A1" s="3" t="s">
        <v>142</v>
      </c>
    </row>
    <row r="2" spans="1:9" ht="27.95" customHeight="1">
      <c r="A2" s="17" t="s">
        <v>68</v>
      </c>
      <c r="B2" s="17"/>
      <c r="C2" s="17"/>
      <c r="D2" s="17"/>
      <c r="E2" s="17"/>
      <c r="F2" s="17"/>
      <c r="G2" s="17"/>
      <c r="H2" s="17"/>
      <c r="I2" s="16"/>
    </row>
    <row r="3" spans="1:9" ht="15" customHeight="1">
      <c r="A3" s="18"/>
      <c r="B3" s="18"/>
      <c r="C3" s="18"/>
      <c r="D3" s="18"/>
      <c r="E3" s="18"/>
      <c r="F3" s="18"/>
      <c r="G3" s="18"/>
      <c r="H3" s="18"/>
      <c r="I3" s="16"/>
    </row>
    <row r="4" spans="1:9" ht="24" customHeight="1">
      <c r="A4" s="19" t="s">
        <v>69</v>
      </c>
      <c r="B4" s="19"/>
      <c r="C4" s="19"/>
      <c r="D4" s="19"/>
      <c r="E4" s="19"/>
      <c r="F4" s="19"/>
      <c r="G4" s="19"/>
      <c r="H4" s="19"/>
      <c r="I4" s="16"/>
    </row>
    <row r="5" spans="1:9" ht="23.1" customHeight="1">
      <c r="A5" s="20" t="s">
        <v>101</v>
      </c>
      <c r="B5" s="20"/>
      <c r="C5" s="20"/>
      <c r="D5" s="20"/>
      <c r="E5" s="20"/>
      <c r="F5" s="20"/>
      <c r="G5" s="20"/>
      <c r="H5" s="20"/>
      <c r="I5" s="5"/>
    </row>
    <row r="6" spans="1:9" ht="35.1" customHeight="1">
      <c r="A6" s="6" t="s">
        <v>70</v>
      </c>
      <c r="B6" s="21" t="str">
        <f>VLOOKUP(A1,汇总表!B1:D32,3,FALSE)</f>
        <v>安全改造</v>
      </c>
      <c r="C6" s="21"/>
      <c r="D6" s="21" t="s">
        <v>71</v>
      </c>
      <c r="E6" s="21"/>
      <c r="F6" s="21"/>
      <c r="G6" s="21" t="s">
        <v>72</v>
      </c>
      <c r="H6" s="21"/>
      <c r="I6" s="5"/>
    </row>
    <row r="7" spans="1:9" ht="35.1" customHeight="1">
      <c r="A7" s="21" t="s">
        <v>73</v>
      </c>
      <c r="B7" s="21"/>
      <c r="C7" s="21" t="s">
        <v>74</v>
      </c>
      <c r="D7" s="21"/>
      <c r="E7" s="21"/>
      <c r="F7" s="21" t="s">
        <v>75</v>
      </c>
      <c r="G7" s="22" t="s">
        <v>76</v>
      </c>
      <c r="H7" s="21" t="s">
        <v>77</v>
      </c>
      <c r="I7" s="16"/>
    </row>
    <row r="8" spans="1:9" ht="35.1" customHeight="1">
      <c r="A8" s="21"/>
      <c r="B8" s="21"/>
      <c r="C8" s="21"/>
      <c r="D8" s="21"/>
      <c r="E8" s="21"/>
      <c r="F8" s="21"/>
      <c r="G8" s="23"/>
      <c r="H8" s="21"/>
      <c r="I8" s="16"/>
    </row>
    <row r="9" spans="1:9" ht="35.1" customHeight="1">
      <c r="A9" s="24" t="s">
        <v>78</v>
      </c>
      <c r="B9" s="24"/>
      <c r="C9" s="25">
        <f>VLOOKUP(B6,汇总表!D1:K32,6,FALSE)</f>
        <v>167.5</v>
      </c>
      <c r="D9" s="25"/>
      <c r="E9" s="25"/>
      <c r="F9" s="7">
        <f>C9</f>
        <v>167.5</v>
      </c>
      <c r="G9" s="7">
        <v>0</v>
      </c>
      <c r="H9" s="7">
        <v>0</v>
      </c>
      <c r="I9" s="5"/>
    </row>
    <row r="10" spans="1:9" ht="35.1" customHeight="1">
      <c r="A10" s="24" t="s">
        <v>79</v>
      </c>
      <c r="B10" s="24"/>
      <c r="C10" s="25">
        <f>VLOOKUP(B6,汇总表!D1:K32,7,FALSE)</f>
        <v>166</v>
      </c>
      <c r="D10" s="25"/>
      <c r="E10" s="25"/>
      <c r="F10" s="7">
        <f>C10</f>
        <v>166</v>
      </c>
      <c r="G10" s="7">
        <v>0</v>
      </c>
      <c r="H10" s="7">
        <v>0</v>
      </c>
      <c r="I10" s="5"/>
    </row>
    <row r="11" spans="1:9" ht="35.1" customHeight="1">
      <c r="A11" s="24" t="s">
        <v>80</v>
      </c>
      <c r="B11" s="24"/>
      <c r="C11" s="25">
        <f>VLOOKUP(B6,汇总表!D1:K32,8,FALSE)</f>
        <v>166</v>
      </c>
      <c r="D11" s="25"/>
      <c r="E11" s="25"/>
      <c r="F11" s="7">
        <f>C11</f>
        <v>166</v>
      </c>
      <c r="G11" s="7">
        <v>0</v>
      </c>
      <c r="H11" s="7">
        <v>0</v>
      </c>
      <c r="I11" s="5"/>
    </row>
    <row r="12" spans="1:9" ht="35.1" customHeight="1">
      <c r="A12" s="24" t="s">
        <v>81</v>
      </c>
      <c r="B12" s="24"/>
      <c r="C12" s="26">
        <f>C11/C10</f>
        <v>1</v>
      </c>
      <c r="D12" s="26"/>
      <c r="E12" s="26"/>
      <c r="F12" s="8">
        <f>C12</f>
        <v>1</v>
      </c>
      <c r="G12" s="7">
        <v>0</v>
      </c>
      <c r="H12" s="7">
        <v>0</v>
      </c>
      <c r="I12" s="5"/>
    </row>
    <row r="13" spans="1:9" ht="35.1" customHeight="1">
      <c r="A13" s="21" t="s">
        <v>82</v>
      </c>
      <c r="B13" s="21" t="s">
        <v>83</v>
      </c>
      <c r="C13" s="21" t="s">
        <v>82</v>
      </c>
      <c r="D13" s="21"/>
      <c r="E13" s="21" t="s">
        <v>84</v>
      </c>
      <c r="F13" s="21" t="s">
        <v>85</v>
      </c>
      <c r="G13" s="22" t="s">
        <v>86</v>
      </c>
      <c r="H13" s="22" t="s">
        <v>87</v>
      </c>
      <c r="I13" s="16"/>
    </row>
    <row r="14" spans="1:9" ht="35.1" customHeight="1">
      <c r="A14" s="21"/>
      <c r="B14" s="21"/>
      <c r="C14" s="21"/>
      <c r="D14" s="21"/>
      <c r="E14" s="21"/>
      <c r="F14" s="21"/>
      <c r="G14" s="23"/>
      <c r="H14" s="23"/>
      <c r="I14" s="16"/>
    </row>
    <row r="15" spans="1:9" ht="35.1" customHeight="1">
      <c r="A15" s="21"/>
      <c r="B15" s="21" t="s">
        <v>88</v>
      </c>
      <c r="C15" s="21" t="s">
        <v>89</v>
      </c>
      <c r="D15" s="21"/>
      <c r="E15" s="9" t="s">
        <v>211</v>
      </c>
      <c r="F15" s="9">
        <v>2445</v>
      </c>
      <c r="G15" s="9">
        <v>2445</v>
      </c>
      <c r="H15" s="9" t="s">
        <v>90</v>
      </c>
      <c r="I15" s="5"/>
    </row>
    <row r="16" spans="1:9" ht="35.1" customHeight="1">
      <c r="A16" s="21"/>
      <c r="B16" s="21"/>
      <c r="C16" s="21" t="s">
        <v>91</v>
      </c>
      <c r="D16" s="21"/>
      <c r="E16" s="9" t="s">
        <v>212</v>
      </c>
      <c r="F16" s="10">
        <v>1</v>
      </c>
      <c r="G16" s="10">
        <v>1</v>
      </c>
      <c r="H16" s="9" t="s">
        <v>90</v>
      </c>
      <c r="I16" s="5"/>
    </row>
    <row r="17" spans="1:9" ht="35.1" customHeight="1">
      <c r="A17" s="21"/>
      <c r="B17" s="21"/>
      <c r="C17" s="21" t="s">
        <v>92</v>
      </c>
      <c r="D17" s="21"/>
      <c r="E17" s="9" t="s">
        <v>184</v>
      </c>
      <c r="F17" s="9" t="s">
        <v>171</v>
      </c>
      <c r="G17" s="10">
        <v>1</v>
      </c>
      <c r="H17" s="9" t="s">
        <v>90</v>
      </c>
      <c r="I17" s="5"/>
    </row>
    <row r="18" spans="1:9" ht="35.1" customHeight="1">
      <c r="A18" s="21"/>
      <c r="B18" s="21"/>
      <c r="C18" s="24" t="s">
        <v>93</v>
      </c>
      <c r="D18" s="24"/>
      <c r="E18" s="9" t="s">
        <v>216</v>
      </c>
      <c r="F18" s="11" t="s">
        <v>217</v>
      </c>
      <c r="G18" s="11" t="s">
        <v>217</v>
      </c>
      <c r="H18" s="9" t="s">
        <v>90</v>
      </c>
      <c r="I18" s="5"/>
    </row>
    <row r="19" spans="1:9" ht="35.1" customHeight="1">
      <c r="A19" s="21"/>
      <c r="B19" s="21" t="s">
        <v>94</v>
      </c>
      <c r="C19" s="21" t="s">
        <v>95</v>
      </c>
      <c r="D19" s="21"/>
      <c r="E19" s="9" t="s">
        <v>213</v>
      </c>
      <c r="F19" s="9" t="s">
        <v>214</v>
      </c>
      <c r="G19" s="10">
        <v>0.98</v>
      </c>
      <c r="H19" s="9" t="s">
        <v>90</v>
      </c>
      <c r="I19" s="5"/>
    </row>
    <row r="20" spans="1:9" ht="35.1" customHeight="1">
      <c r="A20" s="21"/>
      <c r="B20" s="21"/>
      <c r="C20" s="21" t="s">
        <v>96</v>
      </c>
      <c r="D20" s="21"/>
      <c r="E20" s="9" t="s">
        <v>97</v>
      </c>
      <c r="F20" s="9" t="s">
        <v>97</v>
      </c>
      <c r="G20" s="9" t="s">
        <v>97</v>
      </c>
      <c r="H20" s="9" t="s">
        <v>97</v>
      </c>
      <c r="I20" s="5"/>
    </row>
    <row r="21" spans="1:9" ht="35.1" customHeight="1">
      <c r="A21" s="21"/>
      <c r="B21" s="21"/>
      <c r="C21" s="21" t="s">
        <v>98</v>
      </c>
      <c r="D21" s="21"/>
      <c r="E21" s="9" t="s">
        <v>97</v>
      </c>
      <c r="F21" s="9" t="s">
        <v>97</v>
      </c>
      <c r="G21" s="9" t="s">
        <v>97</v>
      </c>
      <c r="H21" s="9" t="s">
        <v>97</v>
      </c>
      <c r="I21" s="5"/>
    </row>
    <row r="22" spans="1:9" ht="35.1" customHeight="1">
      <c r="A22" s="21"/>
      <c r="B22" s="21"/>
      <c r="C22" s="21" t="s">
        <v>99</v>
      </c>
      <c r="D22" s="21"/>
      <c r="E22" s="9" t="s">
        <v>215</v>
      </c>
      <c r="F22" s="9" t="s">
        <v>100</v>
      </c>
      <c r="G22" s="10">
        <v>0.96</v>
      </c>
      <c r="H22" s="9" t="s">
        <v>90</v>
      </c>
      <c r="I22" s="5"/>
    </row>
    <row r="23" spans="1:9" ht="35.1" customHeight="1">
      <c r="A23" s="12" t="s">
        <v>135</v>
      </c>
    </row>
    <row r="24" spans="1:9" ht="35.1" customHeight="1">
      <c r="B24" s="13"/>
      <c r="C24" s="13"/>
      <c r="D24" s="13"/>
      <c r="E24" s="13"/>
    </row>
    <row r="25" spans="1:9" ht="35.1" customHeight="1">
      <c r="B25" s="13"/>
      <c r="C25" s="13"/>
      <c r="D25" s="13"/>
      <c r="E25" s="14"/>
    </row>
    <row r="26" spans="1:9" ht="35.1" customHeight="1">
      <c r="B26" s="13"/>
      <c r="C26" s="13"/>
      <c r="D26" s="13"/>
      <c r="E26" s="13"/>
    </row>
    <row r="27" spans="1:9" ht="35.1" customHeight="1">
      <c r="B27" s="13"/>
      <c r="C27" s="13"/>
      <c r="D27" s="13"/>
      <c r="E27" s="13"/>
    </row>
    <row r="28" spans="1:9" ht="35.1" customHeight="1">
      <c r="B28" s="13"/>
      <c r="C28" s="13"/>
      <c r="D28" s="13"/>
      <c r="E28" s="13"/>
    </row>
    <row r="29" spans="1:9" ht="35.1" customHeight="1">
      <c r="B29" s="13"/>
      <c r="C29" s="13"/>
      <c r="D29" s="13"/>
      <c r="E29" s="13"/>
    </row>
    <row r="30" spans="1:9" ht="35.1" customHeight="1">
      <c r="B30" s="13"/>
      <c r="C30" s="13"/>
      <c r="D30" s="13"/>
      <c r="E30" s="13"/>
    </row>
    <row r="31" spans="1:9" ht="35.1" customHeight="1">
      <c r="B31" s="13"/>
      <c r="C31" s="13"/>
      <c r="D31" s="13"/>
      <c r="E31" s="13"/>
    </row>
  </sheetData>
  <mergeCells count="40">
    <mergeCell ref="F13:F14"/>
    <mergeCell ref="G13:G14"/>
    <mergeCell ref="H13:H14"/>
    <mergeCell ref="I13:I14"/>
    <mergeCell ref="A12:B12"/>
    <mergeCell ref="C12:E12"/>
    <mergeCell ref="A13:A22"/>
    <mergeCell ref="B13:B14"/>
    <mergeCell ref="C13:D14"/>
    <mergeCell ref="E13:E14"/>
    <mergeCell ref="B19:B22"/>
    <mergeCell ref="C19:D19"/>
    <mergeCell ref="C20:D20"/>
    <mergeCell ref="C21:D21"/>
    <mergeCell ref="B15:B18"/>
    <mergeCell ref="C15:D15"/>
    <mergeCell ref="C16:D16"/>
    <mergeCell ref="C17:D17"/>
    <mergeCell ref="C18:D18"/>
    <mergeCell ref="C22:D22"/>
    <mergeCell ref="A9:B9"/>
    <mergeCell ref="C9:E9"/>
    <mergeCell ref="A10:B10"/>
    <mergeCell ref="C10:E10"/>
    <mergeCell ref="A11:B11"/>
    <mergeCell ref="C11:E11"/>
    <mergeCell ref="I7:I8"/>
    <mergeCell ref="A2:H2"/>
    <mergeCell ref="I2:I4"/>
    <mergeCell ref="A3:H3"/>
    <mergeCell ref="A4:H4"/>
    <mergeCell ref="A5:H5"/>
    <mergeCell ref="B6:C6"/>
    <mergeCell ref="D6:F6"/>
    <mergeCell ref="G6:H6"/>
    <mergeCell ref="A7:B8"/>
    <mergeCell ref="C7:E8"/>
    <mergeCell ref="F7:F8"/>
    <mergeCell ref="G7:G8"/>
    <mergeCell ref="H7:H8"/>
  </mergeCells>
  <phoneticPr fontId="2" type="noConversion"/>
  <pageMargins left="0.7" right="0.7" top="0.75" bottom="0.75" header="0.3" footer="0.3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8BC9B-7408-43A1-96EA-6993FC8DA465}">
  <dimension ref="A1:I32"/>
  <sheetViews>
    <sheetView view="pageBreakPreview" topLeftCell="A5" zoomScale="60" zoomScaleNormal="100" workbookViewId="0">
      <selection activeCell="I13" sqref="I13:I14"/>
    </sheetView>
  </sheetViews>
  <sheetFormatPr defaultColWidth="11" defaultRowHeight="35.1" customHeight="1"/>
  <cols>
    <col min="1" max="4" width="11" style="4"/>
    <col min="5" max="5" width="23" style="4" customWidth="1"/>
    <col min="6" max="6" width="11" style="4"/>
    <col min="7" max="7" width="11.875" style="4" customWidth="1"/>
    <col min="8" max="8" width="13.5" style="4" customWidth="1"/>
    <col min="9" max="16384" width="11" style="4"/>
  </cols>
  <sheetData>
    <row r="1" spans="1:9" ht="35.1" customHeight="1">
      <c r="A1" s="3" t="s">
        <v>143</v>
      </c>
    </row>
    <row r="2" spans="1:9" ht="27.95" customHeight="1">
      <c r="A2" s="17" t="s">
        <v>68</v>
      </c>
      <c r="B2" s="17"/>
      <c r="C2" s="17"/>
      <c r="D2" s="17"/>
      <c r="E2" s="17"/>
      <c r="F2" s="17"/>
      <c r="G2" s="17"/>
      <c r="H2" s="17"/>
      <c r="I2" s="16"/>
    </row>
    <row r="3" spans="1:9" ht="15" customHeight="1">
      <c r="A3" s="18"/>
      <c r="B3" s="18"/>
      <c r="C3" s="18"/>
      <c r="D3" s="18"/>
      <c r="E3" s="18"/>
      <c r="F3" s="18"/>
      <c r="G3" s="18"/>
      <c r="H3" s="18"/>
      <c r="I3" s="16"/>
    </row>
    <row r="4" spans="1:9" ht="24" customHeight="1">
      <c r="A4" s="19" t="s">
        <v>69</v>
      </c>
      <c r="B4" s="19"/>
      <c r="C4" s="19"/>
      <c r="D4" s="19"/>
      <c r="E4" s="19"/>
      <c r="F4" s="19"/>
      <c r="G4" s="19"/>
      <c r="H4" s="19"/>
      <c r="I4" s="16"/>
    </row>
    <row r="5" spans="1:9" ht="23.1" customHeight="1">
      <c r="A5" s="20" t="s">
        <v>101</v>
      </c>
      <c r="B5" s="20"/>
      <c r="C5" s="20"/>
      <c r="D5" s="20"/>
      <c r="E5" s="20"/>
      <c r="F5" s="20"/>
      <c r="G5" s="20"/>
      <c r="H5" s="20"/>
      <c r="I5" s="5"/>
    </row>
    <row r="6" spans="1:9" ht="35.1" customHeight="1">
      <c r="A6" s="6" t="s">
        <v>70</v>
      </c>
      <c r="B6" s="21" t="str">
        <f>VLOOKUP(A1,汇总表!B1:D32,3,FALSE)</f>
        <v>特色高中专项经费</v>
      </c>
      <c r="C6" s="21"/>
      <c r="D6" s="21" t="s">
        <v>71</v>
      </c>
      <c r="E6" s="21"/>
      <c r="F6" s="21"/>
      <c r="G6" s="21" t="s">
        <v>72</v>
      </c>
      <c r="H6" s="21"/>
      <c r="I6" s="5"/>
    </row>
    <row r="7" spans="1:9" ht="35.1" customHeight="1">
      <c r="A7" s="21" t="s">
        <v>73</v>
      </c>
      <c r="B7" s="21"/>
      <c r="C7" s="21" t="s">
        <v>74</v>
      </c>
      <c r="D7" s="21"/>
      <c r="E7" s="21"/>
      <c r="F7" s="21" t="s">
        <v>75</v>
      </c>
      <c r="G7" s="22" t="s">
        <v>76</v>
      </c>
      <c r="H7" s="21" t="s">
        <v>77</v>
      </c>
      <c r="I7" s="16"/>
    </row>
    <row r="8" spans="1:9" ht="35.1" customHeight="1">
      <c r="A8" s="21"/>
      <c r="B8" s="21"/>
      <c r="C8" s="21"/>
      <c r="D8" s="21"/>
      <c r="E8" s="21"/>
      <c r="F8" s="21"/>
      <c r="G8" s="23"/>
      <c r="H8" s="21"/>
      <c r="I8" s="16"/>
    </row>
    <row r="9" spans="1:9" ht="35.1" customHeight="1">
      <c r="A9" s="24" t="s">
        <v>78</v>
      </c>
      <c r="B9" s="24"/>
      <c r="C9" s="25">
        <f>VLOOKUP(B6,汇总表!D1:K32,6,FALSE)</f>
        <v>347.46499999999997</v>
      </c>
      <c r="D9" s="25"/>
      <c r="E9" s="25"/>
      <c r="F9" s="7">
        <f>C9</f>
        <v>347.46499999999997</v>
      </c>
      <c r="G9" s="7">
        <v>0</v>
      </c>
      <c r="H9" s="7">
        <v>0</v>
      </c>
      <c r="I9" s="5"/>
    </row>
    <row r="10" spans="1:9" ht="35.1" customHeight="1">
      <c r="A10" s="24" t="s">
        <v>79</v>
      </c>
      <c r="B10" s="24"/>
      <c r="C10" s="25">
        <f>VLOOKUP(B6,汇总表!D1:K32,7,FALSE)</f>
        <v>341.11062000000004</v>
      </c>
      <c r="D10" s="25"/>
      <c r="E10" s="25"/>
      <c r="F10" s="7">
        <f>C10</f>
        <v>341.11062000000004</v>
      </c>
      <c r="G10" s="7">
        <v>0</v>
      </c>
      <c r="H10" s="7">
        <v>0</v>
      </c>
      <c r="I10" s="5"/>
    </row>
    <row r="11" spans="1:9" ht="35.1" customHeight="1">
      <c r="A11" s="24" t="s">
        <v>80</v>
      </c>
      <c r="B11" s="24"/>
      <c r="C11" s="25">
        <f>VLOOKUP(B6,汇总表!D1:K32,8,FALSE)</f>
        <v>341.11062000000004</v>
      </c>
      <c r="D11" s="25"/>
      <c r="E11" s="25"/>
      <c r="F11" s="7">
        <f>C11</f>
        <v>341.11062000000004</v>
      </c>
      <c r="G11" s="7">
        <v>0</v>
      </c>
      <c r="H11" s="7">
        <v>0</v>
      </c>
      <c r="I11" s="5"/>
    </row>
    <row r="12" spans="1:9" ht="35.1" customHeight="1">
      <c r="A12" s="24" t="s">
        <v>81</v>
      </c>
      <c r="B12" s="24"/>
      <c r="C12" s="26">
        <f>C11/C10</f>
        <v>1</v>
      </c>
      <c r="D12" s="26"/>
      <c r="E12" s="26"/>
      <c r="F12" s="8">
        <f>C12</f>
        <v>1</v>
      </c>
      <c r="G12" s="7">
        <v>0</v>
      </c>
      <c r="H12" s="7">
        <v>0</v>
      </c>
      <c r="I12" s="5"/>
    </row>
    <row r="13" spans="1:9" ht="35.1" customHeight="1">
      <c r="A13" s="21" t="s">
        <v>82</v>
      </c>
      <c r="B13" s="21" t="s">
        <v>83</v>
      </c>
      <c r="C13" s="21" t="s">
        <v>82</v>
      </c>
      <c r="D13" s="21"/>
      <c r="E13" s="21" t="s">
        <v>84</v>
      </c>
      <c r="F13" s="21" t="s">
        <v>85</v>
      </c>
      <c r="G13" s="22" t="s">
        <v>86</v>
      </c>
      <c r="H13" s="22" t="s">
        <v>87</v>
      </c>
      <c r="I13" s="16"/>
    </row>
    <row r="14" spans="1:9" ht="35.1" customHeight="1">
      <c r="A14" s="21"/>
      <c r="B14" s="21"/>
      <c r="C14" s="21"/>
      <c r="D14" s="21"/>
      <c r="E14" s="21"/>
      <c r="F14" s="21"/>
      <c r="G14" s="23"/>
      <c r="H14" s="23"/>
      <c r="I14" s="16"/>
    </row>
    <row r="15" spans="1:9" ht="35.1" customHeight="1">
      <c r="A15" s="21"/>
      <c r="B15" s="21" t="s">
        <v>88</v>
      </c>
      <c r="C15" s="21" t="s">
        <v>89</v>
      </c>
      <c r="D15" s="21"/>
      <c r="E15" s="9" t="s">
        <v>205</v>
      </c>
      <c r="F15" s="9">
        <v>2722</v>
      </c>
      <c r="G15" s="9">
        <v>2722</v>
      </c>
      <c r="H15" s="9" t="s">
        <v>90</v>
      </c>
      <c r="I15" s="5"/>
    </row>
    <row r="16" spans="1:9" ht="35.1" customHeight="1">
      <c r="A16" s="21"/>
      <c r="B16" s="21"/>
      <c r="C16" s="21" t="s">
        <v>91</v>
      </c>
      <c r="D16" s="21"/>
      <c r="E16" s="9" t="s">
        <v>283</v>
      </c>
      <c r="F16" s="10">
        <v>1</v>
      </c>
      <c r="G16" s="10">
        <v>1</v>
      </c>
      <c r="H16" s="9" t="s">
        <v>90</v>
      </c>
      <c r="I16" s="5"/>
    </row>
    <row r="17" spans="1:9" ht="35.1" customHeight="1">
      <c r="A17" s="21"/>
      <c r="B17" s="21"/>
      <c r="C17" s="21" t="s">
        <v>92</v>
      </c>
      <c r="D17" s="21"/>
      <c r="E17" s="9" t="s">
        <v>184</v>
      </c>
      <c r="F17" s="9" t="s">
        <v>171</v>
      </c>
      <c r="G17" s="10">
        <v>1</v>
      </c>
      <c r="H17" s="9" t="s">
        <v>90</v>
      </c>
      <c r="I17" s="5"/>
    </row>
    <row r="18" spans="1:9" ht="35.1" customHeight="1">
      <c r="A18" s="21"/>
      <c r="B18" s="21"/>
      <c r="C18" s="24" t="s">
        <v>93</v>
      </c>
      <c r="D18" s="24"/>
      <c r="E18" s="9" t="s">
        <v>284</v>
      </c>
      <c r="F18" s="11" t="s">
        <v>217</v>
      </c>
      <c r="G18" s="11" t="s">
        <v>217</v>
      </c>
      <c r="H18" s="9" t="s">
        <v>90</v>
      </c>
      <c r="I18" s="5"/>
    </row>
    <row r="19" spans="1:9" ht="35.1" customHeight="1">
      <c r="A19" s="21"/>
      <c r="B19" s="21" t="s">
        <v>94</v>
      </c>
      <c r="C19" s="21" t="s">
        <v>95</v>
      </c>
      <c r="D19" s="21"/>
      <c r="E19" s="9" t="s">
        <v>201</v>
      </c>
      <c r="F19" s="10">
        <v>0.9</v>
      </c>
      <c r="G19" s="10">
        <v>0.96</v>
      </c>
      <c r="H19" s="9" t="s">
        <v>90</v>
      </c>
      <c r="I19" s="5"/>
    </row>
    <row r="20" spans="1:9" ht="35.1" customHeight="1">
      <c r="A20" s="21"/>
      <c r="B20" s="21"/>
      <c r="C20" s="21" t="s">
        <v>96</v>
      </c>
      <c r="D20" s="21"/>
      <c r="E20" s="9" t="s">
        <v>97</v>
      </c>
      <c r="F20" s="9" t="s">
        <v>97</v>
      </c>
      <c r="G20" s="9" t="s">
        <v>97</v>
      </c>
      <c r="H20" s="9" t="s">
        <v>97</v>
      </c>
      <c r="I20" s="5"/>
    </row>
    <row r="21" spans="1:9" ht="35.1" customHeight="1">
      <c r="A21" s="21"/>
      <c r="B21" s="21"/>
      <c r="C21" s="21" t="s">
        <v>98</v>
      </c>
      <c r="D21" s="21"/>
      <c r="E21" s="9" t="s">
        <v>97</v>
      </c>
      <c r="F21" s="9" t="s">
        <v>97</v>
      </c>
      <c r="G21" s="9" t="s">
        <v>97</v>
      </c>
      <c r="H21" s="9" t="s">
        <v>97</v>
      </c>
      <c r="I21" s="5"/>
    </row>
    <row r="22" spans="1:9" ht="35.1" customHeight="1">
      <c r="A22" s="21"/>
      <c r="B22" s="21"/>
      <c r="C22" s="21" t="s">
        <v>99</v>
      </c>
      <c r="D22" s="21"/>
      <c r="E22" s="9" t="s">
        <v>202</v>
      </c>
      <c r="F22" s="9" t="s">
        <v>100</v>
      </c>
      <c r="G22" s="10">
        <v>0.96</v>
      </c>
      <c r="H22" s="9" t="s">
        <v>90</v>
      </c>
      <c r="I22" s="5"/>
    </row>
    <row r="23" spans="1:9" ht="35.1" customHeight="1">
      <c r="A23" s="12" t="s">
        <v>135</v>
      </c>
    </row>
    <row r="25" spans="1:9" ht="35.1" customHeight="1">
      <c r="B25" s="13"/>
      <c r="C25" s="13"/>
      <c r="D25" s="13"/>
      <c r="E25" s="13"/>
    </row>
    <row r="26" spans="1:9" ht="35.1" customHeight="1">
      <c r="B26" s="13"/>
      <c r="C26" s="13"/>
      <c r="D26" s="13"/>
      <c r="E26" s="14"/>
    </row>
    <row r="27" spans="1:9" ht="35.1" customHeight="1">
      <c r="B27" s="13"/>
      <c r="C27" s="13"/>
      <c r="D27" s="13"/>
      <c r="E27" s="13"/>
    </row>
    <row r="28" spans="1:9" ht="35.1" customHeight="1">
      <c r="B28" s="13"/>
      <c r="C28" s="13"/>
      <c r="D28" s="13"/>
      <c r="E28" s="14"/>
    </row>
    <row r="29" spans="1:9" ht="35.1" customHeight="1">
      <c r="B29" s="13"/>
      <c r="C29" s="13"/>
      <c r="D29" s="13"/>
      <c r="E29" s="13"/>
    </row>
    <row r="30" spans="1:9" ht="35.1" customHeight="1">
      <c r="B30" s="13"/>
      <c r="C30" s="13"/>
      <c r="D30" s="13"/>
      <c r="E30" s="13"/>
    </row>
    <row r="31" spans="1:9" ht="35.1" customHeight="1">
      <c r="B31" s="13"/>
      <c r="C31" s="13"/>
      <c r="D31" s="13"/>
      <c r="E31" s="14"/>
    </row>
    <row r="32" spans="1:9" ht="35.1" customHeight="1">
      <c r="B32" s="13"/>
      <c r="C32" s="13"/>
      <c r="D32" s="13"/>
      <c r="E32" s="13"/>
    </row>
  </sheetData>
  <mergeCells count="40">
    <mergeCell ref="F13:F14"/>
    <mergeCell ref="G13:G14"/>
    <mergeCell ref="H13:H14"/>
    <mergeCell ref="I13:I14"/>
    <mergeCell ref="A12:B12"/>
    <mergeCell ref="C12:E12"/>
    <mergeCell ref="A13:A22"/>
    <mergeCell ref="B13:B14"/>
    <mergeCell ref="C13:D14"/>
    <mergeCell ref="E13:E14"/>
    <mergeCell ref="B19:B22"/>
    <mergeCell ref="C19:D19"/>
    <mergeCell ref="C20:D20"/>
    <mergeCell ref="C21:D21"/>
    <mergeCell ref="B15:B18"/>
    <mergeCell ref="C15:D15"/>
    <mergeCell ref="C16:D16"/>
    <mergeCell ref="C17:D17"/>
    <mergeCell ref="C18:D18"/>
    <mergeCell ref="C22:D22"/>
    <mergeCell ref="A9:B9"/>
    <mergeCell ref="C9:E9"/>
    <mergeCell ref="A10:B10"/>
    <mergeCell ref="C10:E10"/>
    <mergeCell ref="A11:B11"/>
    <mergeCell ref="C11:E11"/>
    <mergeCell ref="I7:I8"/>
    <mergeCell ref="A2:H2"/>
    <mergeCell ref="I2:I4"/>
    <mergeCell ref="A3:H3"/>
    <mergeCell ref="A4:H4"/>
    <mergeCell ref="A5:H5"/>
    <mergeCell ref="B6:C6"/>
    <mergeCell ref="D6:F6"/>
    <mergeCell ref="G6:H6"/>
    <mergeCell ref="A7:B8"/>
    <mergeCell ref="C7:E8"/>
    <mergeCell ref="F7:F8"/>
    <mergeCell ref="G7:G8"/>
    <mergeCell ref="H7:H8"/>
  </mergeCells>
  <phoneticPr fontId="2" type="noConversion"/>
  <pageMargins left="0.7" right="0.7" top="0.75" bottom="0.75" header="0.3" footer="0.3"/>
  <pageSetup paperSize="9" scale="79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34</vt:i4>
      </vt:variant>
      <vt:variant>
        <vt:lpstr>命名范围</vt:lpstr>
      </vt:variant>
      <vt:variant>
        <vt:i4>32</vt:i4>
      </vt:variant>
    </vt:vector>
  </HeadingPairs>
  <TitlesOfParts>
    <vt:vector size="66" baseType="lpstr">
      <vt:lpstr>汇总表</vt:lpstr>
      <vt:lpstr>1、教育管理事务</vt:lpstr>
      <vt:lpstr>2、人才专项经费</vt:lpstr>
      <vt:lpstr>3、下达2021年省级教育发展专项新强师工程</vt:lpstr>
      <vt:lpstr>4、保密室标准化改造</vt:lpstr>
      <vt:lpstr>5、教学教研经费</vt:lpstr>
      <vt:lpstr>6、追加秋季生均经费</vt:lpstr>
      <vt:lpstr>8、安全改造</vt:lpstr>
      <vt:lpstr>9、特色高中专项经费</vt:lpstr>
      <vt:lpstr>10、高中教育管理经费</vt:lpstr>
      <vt:lpstr>11、基础教育经费</vt:lpstr>
      <vt:lpstr>12、教育管理事务</vt:lpstr>
      <vt:lpstr>13、成职民办管理经费</vt:lpstr>
      <vt:lpstr>14、场馆开放经费</vt:lpstr>
      <vt:lpstr>15、班主任工作经费</vt:lpstr>
      <vt:lpstr>16、购买教育服务经费</vt:lpstr>
      <vt:lpstr>17、学生活动经费</vt:lpstr>
      <vt:lpstr>18、校园活动经费</vt:lpstr>
      <vt:lpstr>19、后勤管理经费</vt:lpstr>
      <vt:lpstr>20、教学教材资料经费</vt:lpstr>
      <vt:lpstr>21、校舍安全经费</vt:lpstr>
      <vt:lpstr>22、学校特色经费</vt:lpstr>
      <vt:lpstr>23、教育管理事务（教育费附加）</vt:lpstr>
      <vt:lpstr>24、教育活动</vt:lpstr>
      <vt:lpstr>25、2021年度南山教育科技项目课题资助经费</vt:lpstr>
      <vt:lpstr>26、预算备用金</vt:lpstr>
      <vt:lpstr>27、名师工作室经费</vt:lpstr>
      <vt:lpstr>28、校园修缮</vt:lpstr>
      <vt:lpstr>29、教育教学设备</vt:lpstr>
      <vt:lpstr>30、文体专项经费</vt:lpstr>
      <vt:lpstr>31、对口专项经费</vt:lpstr>
      <vt:lpstr>32、老干部活动经费</vt:lpstr>
      <vt:lpstr>7、提前下达2021学生资助中央补助资金</vt:lpstr>
      <vt:lpstr>Sheet1</vt:lpstr>
      <vt:lpstr>'1、教育管理事务'!Print_Area</vt:lpstr>
      <vt:lpstr>'10、高中教育管理经费'!Print_Area</vt:lpstr>
      <vt:lpstr>'11、基础教育经费'!Print_Area</vt:lpstr>
      <vt:lpstr>'12、教育管理事务'!Print_Area</vt:lpstr>
      <vt:lpstr>'13、成职民办管理经费'!Print_Area</vt:lpstr>
      <vt:lpstr>'14、场馆开放经费'!Print_Area</vt:lpstr>
      <vt:lpstr>'15、班主任工作经费'!Print_Area</vt:lpstr>
      <vt:lpstr>'16、购买教育服务经费'!Print_Area</vt:lpstr>
      <vt:lpstr>'17、学生活动经费'!Print_Area</vt:lpstr>
      <vt:lpstr>'18、校园活动经费'!Print_Area</vt:lpstr>
      <vt:lpstr>'19、后勤管理经费'!Print_Area</vt:lpstr>
      <vt:lpstr>'2、人才专项经费'!Print_Area</vt:lpstr>
      <vt:lpstr>'20、教学教材资料经费'!Print_Area</vt:lpstr>
      <vt:lpstr>'21、校舍安全经费'!Print_Area</vt:lpstr>
      <vt:lpstr>'22、学校特色经费'!Print_Area</vt:lpstr>
      <vt:lpstr>'23、教育管理事务（教育费附加）'!Print_Area</vt:lpstr>
      <vt:lpstr>'24、教育活动'!Print_Area</vt:lpstr>
      <vt:lpstr>'25、2021年度南山教育科技项目课题资助经费'!Print_Area</vt:lpstr>
      <vt:lpstr>'26、预算备用金'!Print_Area</vt:lpstr>
      <vt:lpstr>'27、名师工作室经费'!Print_Area</vt:lpstr>
      <vt:lpstr>'28、校园修缮'!Print_Area</vt:lpstr>
      <vt:lpstr>'29、教育教学设备'!Print_Area</vt:lpstr>
      <vt:lpstr>'3、下达2021年省级教育发展专项新强师工程'!Print_Area</vt:lpstr>
      <vt:lpstr>'30、文体专项经费'!Print_Area</vt:lpstr>
      <vt:lpstr>'31、对口专项经费'!Print_Area</vt:lpstr>
      <vt:lpstr>'32、老干部活动经费'!Print_Area</vt:lpstr>
      <vt:lpstr>'4、保密室标准化改造'!Print_Area</vt:lpstr>
      <vt:lpstr>'5、教学教研经费'!Print_Area</vt:lpstr>
      <vt:lpstr>'6、追加秋季生均经费'!Print_Area</vt:lpstr>
      <vt:lpstr>'7、提前下达2021学生资助中央补助资金'!Print_Area</vt:lpstr>
      <vt:lpstr>'8、安全改造'!Print_Area</vt:lpstr>
      <vt:lpstr>'9、特色高中专项经费'!Print_Area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2022-05-04T09:59:00Z</dcterms:created>
  <dcterms:modified xsi:type="dcterms:W3CDTF">2022-12-20T07:38:00Z</dcterms:modified>
</cp:coreProperties>
</file>